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arturonavarretefdez/Documents/1 Consultoria/Z Sistema gestión Consultoría/Arquitectura de Capacidades Organizacionales/Biblioteca B-InstrumentosDiagnósticos/Digital Tools&amp;Techniques/"/>
    </mc:Choice>
  </mc:AlternateContent>
  <xr:revisionPtr revIDLastSave="0" documentId="13_ncr:1_{48387421-4613-4344-A892-C099EE911BCF}" xr6:coauthVersionLast="47" xr6:coauthVersionMax="47" xr10:uidLastSave="{00000000-0000-0000-0000-000000000000}"/>
  <bookViews>
    <workbookView xWindow="0" yWindow="600" windowWidth="25600" windowHeight="13800" activeTab="1" xr2:uid="{00000000-000D-0000-FFFF-FFFF00000000}"/>
  </bookViews>
  <sheets>
    <sheet name="Instrucciones" sheetId="1" r:id="rId1"/>
    <sheet name="Diagnóstico" sheetId="2" r:id="rId2"/>
    <sheet name="Dashboard" sheetId="3" r:id="rId3"/>
    <sheet name="Interpretación" sheetId="4" r:id="rId4"/>
    <sheet name="Banco de ítems" sheetId="5" r:id="rId5"/>
    <sheet name="Formulario web" sheetId="6" r:id="rId6"/>
  </sheets>
  <definedNames>
    <definedName name="_xlnm._FilterDatabase" localSheetId="4" hidden="1">'Banco de ítems'!$A$3:$F$28</definedName>
    <definedName name="_xlnm._FilterDatabase" localSheetId="1" hidden="1">Diagnóstico!$A$10:$F$35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3" l="1"/>
  <c r="C19" i="3"/>
  <c r="C18" i="3"/>
  <c r="C17" i="3"/>
  <c r="D8" i="3"/>
  <c r="B8" i="3"/>
  <c r="C8" i="3" s="1"/>
  <c r="D7" i="3"/>
  <c r="B7" i="3"/>
  <c r="C7" i="3" s="1"/>
  <c r="D6" i="3"/>
  <c r="B6" i="3"/>
  <c r="C6" i="3" s="1"/>
  <c r="D5" i="3"/>
  <c r="B5" i="3"/>
  <c r="C5" i="3" s="1"/>
  <c r="D4" i="3"/>
  <c r="B4" i="3"/>
  <c r="H35" i="2"/>
  <c r="G35" i="2"/>
  <c r="I35" i="2" s="1"/>
  <c r="H34" i="2"/>
  <c r="G34" i="2"/>
  <c r="I34" i="2" s="1"/>
  <c r="H33" i="2"/>
  <c r="G33" i="2"/>
  <c r="I33" i="2" s="1"/>
  <c r="H32" i="2"/>
  <c r="G32" i="2"/>
  <c r="I32" i="2" s="1"/>
  <c r="H31" i="2"/>
  <c r="G31" i="2"/>
  <c r="I31" i="2" s="1"/>
  <c r="H30" i="2"/>
  <c r="G30" i="2"/>
  <c r="I30" i="2" s="1"/>
  <c r="H29" i="2"/>
  <c r="G29" i="2"/>
  <c r="I29" i="2" s="1"/>
  <c r="H28" i="2"/>
  <c r="G28" i="2"/>
  <c r="I28" i="2" s="1"/>
  <c r="H27" i="2"/>
  <c r="G27" i="2"/>
  <c r="I27" i="2" s="1"/>
  <c r="H26" i="2"/>
  <c r="G26" i="2"/>
  <c r="I26" i="2" s="1"/>
  <c r="H25" i="2"/>
  <c r="G25" i="2"/>
  <c r="I25" i="2" s="1"/>
  <c r="H24" i="2"/>
  <c r="G24" i="2"/>
  <c r="I24" i="2" s="1"/>
  <c r="H23" i="2"/>
  <c r="G23" i="2"/>
  <c r="I23" i="2" s="1"/>
  <c r="H22" i="2"/>
  <c r="G22" i="2"/>
  <c r="I22" i="2" s="1"/>
  <c r="H21" i="2"/>
  <c r="G21" i="2"/>
  <c r="I21" i="2" s="1"/>
  <c r="H20" i="2"/>
  <c r="G20" i="2"/>
  <c r="I20" i="2" s="1"/>
  <c r="H19" i="2"/>
  <c r="G19" i="2"/>
  <c r="I19" i="2" s="1"/>
  <c r="H18" i="2"/>
  <c r="G18" i="2"/>
  <c r="I18" i="2" s="1"/>
  <c r="H17" i="2"/>
  <c r="G17" i="2"/>
  <c r="I17" i="2" s="1"/>
  <c r="H16" i="2"/>
  <c r="G16" i="2"/>
  <c r="I16" i="2" s="1"/>
  <c r="H15" i="2"/>
  <c r="G15" i="2"/>
  <c r="I15" i="2" s="1"/>
  <c r="H14" i="2"/>
  <c r="G14" i="2"/>
  <c r="I14" i="2" s="1"/>
  <c r="H13" i="2"/>
  <c r="G13" i="2"/>
  <c r="I13" i="2" s="1"/>
  <c r="H12" i="2"/>
  <c r="G12" i="2"/>
  <c r="I12" i="2" s="1"/>
  <c r="H11" i="2"/>
  <c r="G11" i="2"/>
  <c r="I11" i="2" l="1"/>
  <c r="C27" i="3"/>
  <c r="C28" i="3" s="1"/>
  <c r="B10" i="3"/>
  <c r="C10" i="3" s="1"/>
  <c r="C4" i="3"/>
</calcChain>
</file>

<file path=xl/sharedStrings.xml><?xml version="1.0" encoding="utf-8"?>
<sst xmlns="http://schemas.openxmlformats.org/spreadsheetml/2006/main" count="371" uniqueCount="235">
  <si>
    <t>Objetivo</t>
  </si>
  <si>
    <t>Convertir el ICEE® en una experiencia digital de diagnóstico, manteniendo la misma metodología, escala y lógica de interpretación.</t>
  </si>
  <si>
    <t>1. Contexto</t>
  </si>
  <si>
    <t>Organización / área; persona que responde; cargo / función; fecha; propósito.</t>
  </si>
  <si>
    <t>2. Instrucciones</t>
  </si>
  <si>
    <t>Responder respecto de la situación habitual, no de un caso excepcional.</t>
  </si>
  <si>
    <t>3. Prioridades</t>
  </si>
  <si>
    <t>P1–P5.</t>
  </si>
  <si>
    <t>4. Procesos</t>
  </si>
  <si>
    <t>PR1–PR5.</t>
  </si>
  <si>
    <t>5. Indicadores</t>
  </si>
  <si>
    <t>I1–I5.</t>
  </si>
  <si>
    <t>6. Liderazgo</t>
  </si>
  <si>
    <t>L1–L5.</t>
  </si>
  <si>
    <t>7. Aprendizaje</t>
  </si>
  <si>
    <t>A1–A5.</t>
  </si>
  <si>
    <t>8. Evidencia opcional</t>
  </si>
  <si>
    <t>Comentario breve por dimensión o por ítem; no obligatorio en la primera versión.</t>
  </si>
  <si>
    <t>9. Prioridad de atención</t>
  </si>
  <si>
    <t>Alta / Media / Baja, preferentemente después de completar las 25 calificaciones.</t>
  </si>
  <si>
    <t>10. Resultado</t>
  </si>
  <si>
    <t>Índice global, perfil de cinco dimensiones, nivel de cada dimensión y distribución de prioridades.</t>
  </si>
  <si>
    <t>11. Siguiente paso</t>
  </si>
  <si>
    <t>CTA para solicitar interpretación profesional o conocer otros diagnósticos.</t>
  </si>
  <si>
    <t>Microcopy</t>
  </si>
  <si>
    <t>Encabezado</t>
  </si>
  <si>
    <t>¿Qué tan preparada está tu organización para convertir la estrategia en ejecución?</t>
  </si>
  <si>
    <t>Instrucción</t>
  </si>
  <si>
    <t>Responde pensando en la situación habitual de tu organización, no en un caso excepcional.</t>
  </si>
  <si>
    <t>Escala</t>
  </si>
  <si>
    <t>1 = Muy poco desarrollado · 2 = Limitado · 3 = Parcial / inconsistente · 4 = Consistente · 5 = Consolidado</t>
  </si>
  <si>
    <t>Cierre</t>
  </si>
  <si>
    <t>El resultado es un punto de partida para comprender la situación, identificar prioridades y decidir dónde profundizar.</t>
  </si>
  <si>
    <t>Propósito</t>
  </si>
  <si>
    <t>Obtener una perspectiva estructurada sobre la capacidad de una organización para convertir sus prioridades estratégicas en acciones, resultados y aprendizaje.</t>
  </si>
  <si>
    <t>Cómo utilizar el instrumento</t>
  </si>
  <si>
    <t>1. Responde las 25 afirmaciones pensando en una organización, unidad o área concreta y en su funcionamiento actual.</t>
  </si>
  <si>
    <t>2. Utiliza la escala de 1 a 5. La respuesta debe reflejar la situación habitual, no un caso excepcional.</t>
  </si>
  <si>
    <t>3. Si una práctica existe pero se aplica de manera irregular, considera 3.</t>
  </si>
  <si>
    <t>4. La columna Prioridad responde una pregunta diferente: ¿qué tan importante sería atender este aspecto para mejorar la ejecución?</t>
  </si>
  <si>
    <t>5. Utiliza Comentarios para anotar evidencia, ejemplos o situaciones que ayuden a interpretar la respuesta.</t>
  </si>
  <si>
    <t>6. El Dashboard calcula el promedio de cada dimensión y el índice global. El resultado debe interpretarse junto con el perfil de las cinco dimensiones.</t>
  </si>
  <si>
    <t>7. El ICEE® es un instrumento de diagnóstico y conversación. No sustituye el análisis del contexto ni constituye por sí mismo una conclusión sobre la organización.</t>
  </si>
  <si>
    <t>Escala de calificación</t>
  </si>
  <si>
    <t>Muy poco desarrollado / prácticamente no ocurre</t>
  </si>
  <si>
    <t>Ocurre ocasionalmente o de manera limitada</t>
  </si>
  <si>
    <t>Ocurre parcialmente o de manera inconsistente</t>
  </si>
  <si>
    <t>Ocurre de manera consistente</t>
  </si>
  <si>
    <t>Está plenamente desarrollado y consolidado</t>
  </si>
  <si>
    <t>Prioridad de atención</t>
  </si>
  <si>
    <t>Alta</t>
  </si>
  <si>
    <t>Atender o profundizar en el corto plazo</t>
  </si>
  <si>
    <t>Media</t>
  </si>
  <si>
    <t>Conviene revisar o considerar en la agenda</t>
  </si>
  <si>
    <t>Baja</t>
  </si>
  <si>
    <t>Mantener, observar o atender posteriormente</t>
  </si>
  <si>
    <t>Principio de interpretación</t>
  </si>
  <si>
    <t>El número orienta; la interpretación importa más. Un resultado global alto puede coexistir con una vulnerabilidad importante en una dimensión específica.</t>
  </si>
  <si>
    <t>Organización / área:</t>
  </si>
  <si>
    <t>Contexto / propósito:</t>
  </si>
  <si>
    <t>Persona que responde:</t>
  </si>
  <si>
    <t>Versión del instrumento:</t>
  </si>
  <si>
    <t>ICEE 1.3</t>
  </si>
  <si>
    <t>Cargo / función:</t>
  </si>
  <si>
    <t>Fecha:</t>
  </si>
  <si>
    <t>Nota: las dimensiones y códigos están ocultos durante la respuesta; el cálculo los utiliza internamente.</t>
  </si>
  <si>
    <t>Dimensión</t>
  </si>
  <si>
    <t>Código</t>
  </si>
  <si>
    <t>Afirmación</t>
  </si>
  <si>
    <t>Calificación 1–5</t>
  </si>
  <si>
    <t>Comentarios / evidencia</t>
  </si>
  <si>
    <t>Prioridad</t>
  </si>
  <si>
    <t>Control de calidad</t>
  </si>
  <si>
    <t>Motivo de alerta</t>
  </si>
  <si>
    <t>Estado</t>
  </si>
  <si>
    <t>Aprendizaje</t>
  </si>
  <si>
    <t>A3</t>
  </si>
  <si>
    <t>La organización convierte los aprendizajes en mejoras concretas de procesos o prácticas de trabajo.</t>
  </si>
  <si>
    <t>Prioridades</t>
  </si>
  <si>
    <t>P4</t>
  </si>
  <si>
    <t>Las urgencias operativas no desplazan de manera recurrente las prioridades estratégicas.</t>
  </si>
  <si>
    <t>Procesos</t>
  </si>
  <si>
    <t>PR1</t>
  </si>
  <si>
    <t>Los procesos clave de la organización apoyan las prioridades estratégicas.</t>
  </si>
  <si>
    <t>PR3</t>
  </si>
  <si>
    <t>La organización identifica y resuelve los principales cuellos de botella que afectan la ejecución.</t>
  </si>
  <si>
    <t>Liderazgo</t>
  </si>
  <si>
    <t>L5</t>
  </si>
  <si>
    <t>La organización aborda las causas de las crisis recurrentes para reducir su repetición.</t>
  </si>
  <si>
    <t>Indicadores</t>
  </si>
  <si>
    <t>I2</t>
  </si>
  <si>
    <t>Los indicadores y metas favorecen la colaboración entre áreas.</t>
  </si>
  <si>
    <t>PR5</t>
  </si>
  <si>
    <t>La coordinación entre áreas facilita el cumplimiento de los compromisos compartidos.</t>
  </si>
  <si>
    <t>L3</t>
  </si>
  <si>
    <t>Los líderes desarrollan a las personas para aumentar su autonomía y capacidad de resolver problemas.</t>
  </si>
  <si>
    <t>A5</t>
  </si>
  <si>
    <t>Los conocimientos y buenas prácticas se comparten entre equipos y áreas.</t>
  </si>
  <si>
    <t>PR2</t>
  </si>
  <si>
    <t>Los procesos clave se revisan periódicamente para mantenerlos adecuados a las necesidades de la organización.</t>
  </si>
  <si>
    <t>I1</t>
  </si>
  <si>
    <t>Los indicadores utilizados por la organización reflejan sus prioridades estratégicas.</t>
  </si>
  <si>
    <t>P3</t>
  </si>
  <si>
    <t>Las prioridades estratégicas se traducen en objetivos y responsabilidades concretas para las áreas y equipos responsables.</t>
  </si>
  <si>
    <t>I5</t>
  </si>
  <si>
    <t>Los líderes utilizan periódicamente los indicadores para tomar decisiones y corregir desviaciones.</t>
  </si>
  <si>
    <t>PR4</t>
  </si>
  <si>
    <t>Las decisiones operativas y tácticas pueden tomarse oportunamente en el nivel que tiene la autoridad necesaria.</t>
  </si>
  <si>
    <t>P2</t>
  </si>
  <si>
    <t>Los proyectos e iniciativas de la organización están alineados con sus prioridades estratégicas.</t>
  </si>
  <si>
    <t>P5</t>
  </si>
  <si>
    <t>La organización elimina de manera sistemática actividades que consumen recursos sin aportar valor relevante a sus prioridades.</t>
  </si>
  <si>
    <t>L1</t>
  </si>
  <si>
    <t>Los líderes reservan tiempo suficiente para atender asuntos estratégicos.</t>
  </si>
  <si>
    <t>A1</t>
  </si>
  <si>
    <t>Cuando ocurre un error o problema relevante, la organización analiza lo ocurrido para extraer aprendizajes.</t>
  </si>
  <si>
    <t>I3</t>
  </si>
  <si>
    <t>El sistema de indicadores considera tanto los resultados de corto plazo como la sostenibilidad de largo plazo.</t>
  </si>
  <si>
    <t>L2</t>
  </si>
  <si>
    <t>Las responsabilidades y decisiones están delegadas con claridad en los niveles que pueden resolverlas eficazmente.</t>
  </si>
  <si>
    <t>P1</t>
  </si>
  <si>
    <t>Las prioridades estratégicas de la organización son claras y conocidas por las personas responsables de ejecutarlas.</t>
  </si>
  <si>
    <t>A2</t>
  </si>
  <si>
    <t>Los conocimientos y aprendizajes relevantes se documentan para poder utilizarlos posteriormente.</t>
  </si>
  <si>
    <t>L4</t>
  </si>
  <si>
    <t>Las reuniones de trabajo generan decisiones y compromisos que reciben seguimiento.</t>
  </si>
  <si>
    <t>I4</t>
  </si>
  <si>
    <t>Los incentivos y reconocimientos refuerzan comportamientos coherentes con las prioridades estratégicas.</t>
  </si>
  <si>
    <t>A4</t>
  </si>
  <si>
    <t>La organización experimenta de manera controlada nuevas formas de trabajar cuando existe una oportunidad clara de mejorar.</t>
  </si>
  <si>
    <t>Resultado</t>
  </si>
  <si>
    <t>Nivel</t>
  </si>
  <si>
    <t>Prioridades altas</t>
  </si>
  <si>
    <t>Índice global</t>
  </si>
  <si>
    <t>Distribución de prioridades</t>
  </si>
  <si>
    <t>Afirmaciones mezcladas; dimensiones/códigos ocultos; datos del respondente visibles.</t>
  </si>
  <si>
    <t>Para revisión administrativa, las columnas A:B pueden volver a mostrarse temporalmente.</t>
  </si>
  <si>
    <t>Control de anomalías</t>
  </si>
  <si>
    <t>Respuestas pendientes</t>
  </si>
  <si>
    <t>Alertas de coherencia</t>
  </si>
  <si>
    <t>Estado general</t>
  </si>
  <si>
    <t>Nota</t>
  </si>
  <si>
    <t>Las alertas son señales de revisión, no errores automáticos: la prioridad puede ser independiente de la calificación.</t>
  </si>
  <si>
    <t>Prueba recomendada</t>
  </si>
  <si>
    <t>Con todas las calificaciones = 5, el índice debe ser 5.00 y cada dimensión 'Capacidad consolidada'.</t>
  </si>
  <si>
    <t>Aplicación</t>
  </si>
  <si>
    <t>Las afirmaciones se presentan en orden aleatorio para reducir sesgos por agrupación temática. La dimensión de cada ítem no se muestra al responder.</t>
  </si>
  <si>
    <t>Nota metodológica</t>
  </si>
  <si>
    <t>El orden aleatorio es fijo en esta versión; no cambia al abrir el archivo. Los cálculos se agrupan internamente por dimensión.</t>
  </si>
  <si>
    <t>Rango</t>
  </si>
  <si>
    <t>Lectura</t>
  </si>
  <si>
    <t>Uso recomendado</t>
  </si>
  <si>
    <t>4.50–5.00</t>
  </si>
  <si>
    <t>Capacidad consolidada</t>
  </si>
  <si>
    <t>La práctica está desarrollada y se observa de manera consistente.</t>
  </si>
  <si>
    <t>Identificar qué permite sostenerla y protegerla.</t>
  </si>
  <si>
    <t>4.00–4.49</t>
  </si>
  <si>
    <t>Capacidad sólida</t>
  </si>
  <si>
    <t>Existe una base consistente, aunque pueden existir oportunidades puntuales.</t>
  </si>
  <si>
    <t>Mantener y fortalecer aspectos específicos.</t>
  </si>
  <si>
    <t>3.00–3.99</t>
  </si>
  <si>
    <t>Capacidad vulnerable</t>
  </si>
  <si>
    <t>La práctica existe, pero presenta inconsistencias o depende de circunstancias.</t>
  </si>
  <si>
    <t>Profundizar para identificar causas y prioridades.</t>
  </si>
  <si>
    <t>2.00–2.99</t>
  </si>
  <si>
    <t>Capacidad crítica</t>
  </si>
  <si>
    <t>La capacidad presenta un desarrollo limitado y puede afectar la ejecución.</t>
  </si>
  <si>
    <t>Considerar una intervención prioritaria.</t>
  </si>
  <si>
    <t>1.00–1.99</t>
  </si>
  <si>
    <t>Capacidad muy limitada</t>
  </si>
  <si>
    <t>La capacidad está poco desarrollada o no se observa de manera consistente.</t>
  </si>
  <si>
    <t>Requiere revisión profunda antes de definir acciones.</t>
  </si>
  <si>
    <t>Los rangos son criterios de interpretación del instrumento, no estándares externos ni benchmarks de mercado. Su utilidad principal es orientar la conversación y la priorización.</t>
  </si>
  <si>
    <t>Afirmación revisada</t>
  </si>
  <si>
    <t>Constructo</t>
  </si>
  <si>
    <t>Qué busca observar</t>
  </si>
  <si>
    <t>Criterio metodológico</t>
  </si>
  <si>
    <t>Claridad estratégica</t>
  </si>
  <si>
    <t>Evalúa si existe una comprensión compartida de qué debe recibir atención.</t>
  </si>
  <si>
    <t>Una idea principal, conducta o condición observable y lenguaje aplicable a la situación habitual.</t>
  </si>
  <si>
    <t>Alineación de iniciativas</t>
  </si>
  <si>
    <t>Evalúa si los esfuerzos y recursos se concentran en aquello que la estrategia considera importante.</t>
  </si>
  <si>
    <t>Traducción a la acción</t>
  </si>
  <si>
    <t>Evalúa si las prioridades generales se convierten en responsabilidades ejecutables.</t>
  </si>
  <si>
    <t>Protección de prioridades</t>
  </si>
  <si>
    <t>Evalúa si la operación cotidiana permite mantener la atención sobre lo estratégico.</t>
  </si>
  <si>
    <t>Disciplina de foco</t>
  </si>
  <si>
    <t>Evalúa la capacidad de liberar recursos y atención de actividades de bajo valor.</t>
  </si>
  <si>
    <t>Alineación de procesos</t>
  </si>
  <si>
    <t>Evalúa si la forma de trabajar facilita la ejecución de la estrategia.</t>
  </si>
  <si>
    <t>Revisión de procesos</t>
  </si>
  <si>
    <t>Evalúa si los procesos evolucionan conforme cambian las necesidades y prioridades.</t>
  </si>
  <si>
    <t>Gestión de restricciones</t>
  </si>
  <si>
    <t>Evalúa la capacidad para localizar y atender restricciones que frenan el flujo de trabajo.</t>
  </si>
  <si>
    <t>Agilidad decisional</t>
  </si>
  <si>
    <t>Evalúa si la estructura permite que las decisiones avancen sin demoras innecesarias.</t>
  </si>
  <si>
    <t>Coordinación transversal</t>
  </si>
  <si>
    <t>Evalúa la calidad de las interfaces entre áreas que deben colaborar para ejecutar.</t>
  </si>
  <si>
    <t>Alineación de indicadores</t>
  </si>
  <si>
    <t>Evalúa si lo que se mide guarda relación con lo que la estrategia busca lograr.</t>
  </si>
  <si>
    <t>Orientación sistémica</t>
  </si>
  <si>
    <t>Evalúa si las métricas promueven comportamientos compatibles con el desempeño global.</t>
  </si>
  <si>
    <t>Equilibrio temporal</t>
  </si>
  <si>
    <t>Evalúa si las métricas evitan sacrificar el futuro por resultados inmediatos.</t>
  </si>
  <si>
    <t>Coherencia de incentivos</t>
  </si>
  <si>
    <t>Evalúa si los mecanismos de reconocimiento apoyan lo que la organización declara importante.</t>
  </si>
  <si>
    <t>Uso de información</t>
  </si>
  <si>
    <t>Evalúa si medir conduce realmente a decisiones y acciones.</t>
  </si>
  <si>
    <t>Tiempo estratégico</t>
  </si>
  <si>
    <t>Evalúa si el liderazgo dispone de capacidad real para trabajar sobre el futuro y no sólo sobre las urgencias.</t>
  </si>
  <si>
    <t>Delegación</t>
  </si>
  <si>
    <t>Evalúa si la organización evita concentrar decisiones innecesariamente en los niveles superiores.</t>
  </si>
  <si>
    <t>Desarrollo de personas</t>
  </si>
  <si>
    <t>Evalúa si el liderazgo construye capacidad en lugar de depender permanentemente de intervención directa.</t>
  </si>
  <si>
    <t>Efectividad de reuniones</t>
  </si>
  <si>
    <t>Evalúa si las reuniones contribuyen a la ejecución y no sólo a la comunicación.</t>
  </si>
  <si>
    <t>Gestión de recurrencia</t>
  </si>
  <si>
    <t>Evalúa si el liderazgo convierte problemas repetitivos en oportunidades de mejora.</t>
  </si>
  <si>
    <t>Aprendizaje de errores</t>
  </si>
  <si>
    <t>Evalúa si los problemas se convierten en aprendizaje organizacional.</t>
  </si>
  <si>
    <t>Gestión del conocimiento</t>
  </si>
  <si>
    <t>Evalúa si la experiencia se conserva y puede reutilizarse.</t>
  </si>
  <si>
    <t>Aprendizaje aplicado</t>
  </si>
  <si>
    <t>Evalúa si aprender produce cambios observables.</t>
  </si>
  <si>
    <t>Experimentación</t>
  </si>
  <si>
    <t>Evalúa la capacidad de aprender mediante pruebas y adaptación.</t>
  </si>
  <si>
    <t>Difusión del aprendizaje</t>
  </si>
  <si>
    <t>Evalúa la capacidad de convertir aprendizaje local en capacidad organizacional.</t>
  </si>
  <si>
    <t>Acción</t>
  </si>
  <si>
    <t>Auditoría ICEE 1.3 — versión aleatorizada</t>
  </si>
  <si>
    <t>ICEE 1.3 — Diagnóstico Ejecutivo de Capacidad de Ejecución Estratégica</t>
  </si>
  <si>
    <t>ICEE 1.3 — Perfil de Capacidad de Ejecución</t>
  </si>
  <si>
    <t>ICEE 1.3 — Sistema de interpretación</t>
  </si>
  <si>
    <t>ICEE 1.3 — Revisión metodológica de los ítems</t>
  </si>
  <si>
    <t>ICEE 1.3 — Especificación para formulario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</si>
</sst>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1F2937"/>
      <name val="Calibri"/>
      <family val="2"/>
    </font>
    <font>
      <b/>
      <sz val="18"/>
      <color rgb="FF1F2937"/>
      <name val="Calibri"/>
      <family val="2"/>
    </font>
    <font>
      <b/>
      <sz val="16"/>
      <name val="Calibri"/>
      <family val="2"/>
    </font>
    <font>
      <i/>
      <sz val="11"/>
      <color rgb="FF666666"/>
      <name val="Calibri"/>
      <family val="2"/>
    </font>
    <font>
      <b/>
      <sz val="20"/>
      <color theme="0"/>
      <name val="Calibri (Cuerpo)"/>
    </font>
    <font>
      <sz val="11"/>
      <color theme="0"/>
      <name val="Calibri (Cuerpo)"/>
    </font>
    <font>
      <b/>
      <sz val="14"/>
      <name val="Calibri (Cuerpo)"/>
    </font>
    <font>
      <sz val="14"/>
      <color theme="1"/>
      <name val="Calibri (Cuerpo)"/>
    </font>
    <font>
      <b/>
      <sz val="14"/>
      <color rgb="FF1F2937"/>
      <name val="Calibri (Cuerpo)"/>
    </font>
    <font>
      <b/>
      <sz val="14"/>
      <color theme="1"/>
      <name val="Calibri (Cuerpo)"/>
    </font>
    <font>
      <b/>
      <sz val="16"/>
      <color theme="0"/>
      <name val="Calibri (Cuerpo)"/>
    </font>
    <font>
      <b/>
      <sz val="14"/>
      <name val="Calibri"/>
      <family val="2"/>
    </font>
    <font>
      <b/>
      <sz val="15"/>
      <color rgb="FF1F2937"/>
      <name val="Calibri"/>
      <family val="2"/>
    </font>
    <font>
      <b/>
      <sz val="18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8"/>
      <color rgb="FF1F2937"/>
      <name val="Calibri (Cuerpo)"/>
    </font>
    <font>
      <sz val="18"/>
      <color theme="1"/>
      <name val="Calibri (Cuerpo)"/>
    </font>
    <font>
      <b/>
      <sz val="16"/>
      <color rgb="FF1F2937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1F2937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rgb="FF1F2937"/>
      <name val="Calibri"/>
      <family val="2"/>
    </font>
    <font>
      <sz val="16"/>
      <color theme="1"/>
      <name val="Calibri (Cuerpo)"/>
    </font>
    <font>
      <sz val="16"/>
      <color rgb="FF1F2937"/>
      <name val="Calibri (Cuerpo)"/>
    </font>
    <font>
      <b/>
      <sz val="12"/>
      <color rgb="FF1F2937"/>
      <name val="Calibri"/>
      <family val="2"/>
    </font>
    <font>
      <b/>
      <sz val="12"/>
      <name val="Calibri (Cuerpo)"/>
    </font>
    <font>
      <sz val="15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5E7EB"/>
      </patternFill>
    </fill>
    <fill>
      <patternFill patternType="solid">
        <fgColor rgb="FFE9EEF2"/>
      </patternFill>
    </fill>
    <fill>
      <patternFill patternType="solid">
        <fgColor rgb="FFEAF2F8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/>
      <bottom style="thin">
        <color rgb="FFD9D9D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D9E1F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D9E1F2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2" fontId="2" fillId="0" borderId="0" xfId="0" applyNumberFormat="1" applyFont="1"/>
    <xf numFmtId="0" fontId="4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vertical="center"/>
    </xf>
    <xf numFmtId="0" fontId="8" fillId="6" borderId="0" xfId="0" applyFont="1" applyFill="1" applyAlignment="1">
      <alignment horizontal="center" vertical="center"/>
    </xf>
    <xf numFmtId="0" fontId="9" fillId="7" borderId="0" xfId="0" applyFont="1" applyFill="1" applyAlignment="1">
      <alignment vertical="center"/>
    </xf>
    <xf numFmtId="0" fontId="0" fillId="7" borderId="0" xfId="0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3" fillId="4" borderId="2" xfId="0" applyFont="1" applyFill="1" applyBorder="1" applyAlignment="1">
      <alignment vertical="center"/>
    </xf>
    <xf numFmtId="0" fontId="13" fillId="4" borderId="3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7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4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3" fillId="0" borderId="0" xfId="0" applyFont="1" applyAlignment="1">
      <alignment horizontal="left" vertical="center"/>
    </xf>
    <xf numFmtId="0" fontId="22" fillId="0" borderId="0" xfId="0" applyFont="1"/>
    <xf numFmtId="0" fontId="19" fillId="0" borderId="0" xfId="0" applyFont="1" applyAlignment="1">
      <alignment horizontal="left" vertical="center"/>
    </xf>
    <xf numFmtId="2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13" fillId="4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23" fillId="7" borderId="0" xfId="0" applyFont="1" applyFill="1" applyAlignment="1">
      <alignment horizontal="center" vertical="center"/>
    </xf>
    <xf numFmtId="0" fontId="23" fillId="7" borderId="0" xfId="0" applyFont="1" applyFill="1" applyAlignment="1">
      <alignment horizontal="right" vertical="center"/>
    </xf>
    <xf numFmtId="0" fontId="23" fillId="7" borderId="9" xfId="0" applyFont="1" applyFill="1" applyBorder="1" applyAlignment="1">
      <alignment horizontal="left" vertical="center" wrapText="1"/>
    </xf>
    <xf numFmtId="0" fontId="23" fillId="7" borderId="7" xfId="0" applyFont="1" applyFill="1" applyBorder="1" applyAlignment="1">
      <alignment horizontal="center" vertical="center" wrapText="1"/>
    </xf>
    <xf numFmtId="0" fontId="23" fillId="7" borderId="7" xfId="0" applyFont="1" applyFill="1" applyBorder="1" applyAlignment="1">
      <alignment horizontal="left" vertical="center" wrapText="1"/>
    </xf>
    <xf numFmtId="0" fontId="23" fillId="7" borderId="11" xfId="0" applyFont="1" applyFill="1" applyBorder="1" applyAlignment="1">
      <alignment horizontal="left" vertical="center" wrapText="1"/>
    </xf>
    <xf numFmtId="0" fontId="23" fillId="7" borderId="12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>
      <alignment horizontal="left" vertical="center" wrapText="1"/>
    </xf>
    <xf numFmtId="0" fontId="26" fillId="0" borderId="0" xfId="0" applyFont="1"/>
    <xf numFmtId="0" fontId="27" fillId="3" borderId="0" xfId="0" applyFont="1" applyFill="1" applyAlignment="1">
      <alignment horizontal="center" vertical="center" wrapText="1"/>
    </xf>
    <xf numFmtId="0" fontId="26" fillId="0" borderId="1" xfId="0" applyFont="1" applyBorder="1" applyAlignment="1">
      <alignment vertical="top" wrapText="1"/>
    </xf>
    <xf numFmtId="0" fontId="1" fillId="0" borderId="0" xfId="0" applyFont="1"/>
    <xf numFmtId="0" fontId="23" fillId="2" borderId="0" xfId="0" applyFont="1" applyFill="1" applyAlignment="1">
      <alignment vertical="center"/>
    </xf>
    <xf numFmtId="0" fontId="3" fillId="0" borderId="7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23" fillId="0" borderId="0" xfId="0" applyFont="1"/>
    <xf numFmtId="0" fontId="3" fillId="0" borderId="9" xfId="0" applyFont="1" applyBorder="1"/>
    <xf numFmtId="0" fontId="23" fillId="0" borderId="9" xfId="0" applyFont="1" applyBorder="1" applyAlignment="1">
      <alignment vertical="top" wrapText="1"/>
    </xf>
    <xf numFmtId="0" fontId="2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4" fillId="0" borderId="14" xfId="0" applyFont="1" applyBorder="1"/>
    <xf numFmtId="0" fontId="4" fillId="0" borderId="9" xfId="0" applyFont="1" applyBorder="1"/>
    <xf numFmtId="0" fontId="4" fillId="0" borderId="11" xfId="0" applyFont="1" applyBorder="1"/>
    <xf numFmtId="0" fontId="12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9" fillId="7" borderId="0" xfId="0" applyFont="1" applyFill="1" applyAlignment="1">
      <alignment vertical="center" wrapText="1"/>
    </xf>
    <xf numFmtId="0" fontId="9" fillId="7" borderId="0" xfId="0" applyFont="1" applyFill="1" applyAlignment="1">
      <alignment vertical="center"/>
    </xf>
    <xf numFmtId="0" fontId="28" fillId="7" borderId="0" xfId="0" applyFont="1" applyFill="1" applyAlignment="1">
      <alignment vertical="center" wrapText="1"/>
    </xf>
    <xf numFmtId="0" fontId="28" fillId="7" borderId="0" xfId="0" applyFont="1" applyFill="1" applyAlignment="1">
      <alignment vertical="center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15" fillId="5" borderId="0" xfId="0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25" fillId="0" borderId="0" xfId="0" applyFont="1" applyAlignment="1">
      <alignment vertical="top" wrapText="1"/>
    </xf>
    <xf numFmtId="0" fontId="24" fillId="0" borderId="0" xfId="0" applyFont="1"/>
    <xf numFmtId="0" fontId="16" fillId="5" borderId="0" xfId="0" applyFont="1" applyFill="1" applyAlignment="1">
      <alignment horizontal="center" vertical="center"/>
    </xf>
  </cellXfs>
  <cellStyles count="1">
    <cellStyle name="Normal" xfId="0" builtinId="0"/>
  </cellStyles>
  <dxfs count="4">
    <dxf>
      <fill>
        <patternFill patternType="solid">
          <fgColor rgb="FFF4CC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s-MX"/>
              <a:t>Perfil por dimensión</a:t>
            </a:r>
          </a:p>
        </c:rich>
      </c:tx>
      <c:overlay val="1"/>
    </c:title>
    <c:autoTitleDeleted val="0"/>
    <c:plotArea>
      <c:layout/>
      <c:radarChart>
        <c:radarStyle val="marker"/>
        <c:varyColors val="1"/>
        <c:ser>
          <c:idx val="0"/>
          <c:order val="0"/>
          <c:tx>
            <c:strRef>
              <c:f>Dashboard!$B$3</c:f>
              <c:strCache>
                <c:ptCount val="1"/>
                <c:pt idx="0">
                  <c:v>Resultado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Dashboard!$A$4:$A$8</c:f>
              <c:strCache>
                <c:ptCount val="5"/>
                <c:pt idx="0">
                  <c:v>Prioridades</c:v>
                </c:pt>
                <c:pt idx="1">
                  <c:v>Procesos</c:v>
                </c:pt>
                <c:pt idx="2">
                  <c:v>Indicadores</c:v>
                </c:pt>
                <c:pt idx="3">
                  <c:v>Liderazgo</c:v>
                </c:pt>
                <c:pt idx="4">
                  <c:v>Aprendizaje</c:v>
                </c:pt>
              </c:strCache>
            </c:strRef>
          </c:cat>
          <c:val>
            <c:numRef>
              <c:f>Dashboard!$B$4:$B$8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26-E449-A046-65E7F0F7B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</c:rad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5"/>
          <c:min val="0"/>
        </c:scaling>
        <c:delete val="1"/>
        <c:axPos val="l"/>
        <c:majorGridlines/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  <c:majorUnit val="1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s-MX"/>
              <a:t>Prioridades de atención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Dashboard!$C$16</c:f>
              <c:strCache>
                <c:ptCount val="1"/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Dashboard!$B$17:$B$19</c:f>
              <c:strCache>
                <c:ptCount val="3"/>
                <c:pt idx="0">
                  <c:v>Alta</c:v>
                </c:pt>
                <c:pt idx="1">
                  <c:v>Media</c:v>
                </c:pt>
                <c:pt idx="2">
                  <c:v>Baja</c:v>
                </c:pt>
              </c:strCache>
            </c:strRef>
          </c:cat>
          <c:val>
            <c:numRef>
              <c:f>Dashboard!$C$17:$C$19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EE-E742-AF15-C09157232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Prioridad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Número de ítems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s-MX"/>
              <a:t>Perfil por dimensión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Dashboard!$B$3</c:f>
              <c:strCache>
                <c:ptCount val="1"/>
                <c:pt idx="0">
                  <c:v>Resultado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Dashboard!$A$4:$A$8</c:f>
              <c:strCache>
                <c:ptCount val="5"/>
                <c:pt idx="0">
                  <c:v>Prioridades</c:v>
                </c:pt>
                <c:pt idx="1">
                  <c:v>Procesos</c:v>
                </c:pt>
                <c:pt idx="2">
                  <c:v>Indicadores</c:v>
                </c:pt>
                <c:pt idx="3">
                  <c:v>Liderazgo</c:v>
                </c:pt>
                <c:pt idx="4">
                  <c:v>Aprendizaje</c:v>
                </c:pt>
              </c:strCache>
            </c:strRef>
          </c:cat>
          <c:val>
            <c:numRef>
              <c:f>Dashboard!$B$4:$B$8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05-8F4A-B01C-891AEFC06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Resultado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Dimensión</a:t>
                </a:r>
              </a:p>
            </c:rich>
          </c:tx>
          <c:overlay val="1"/>
        </c:title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1943100</xdr:colOff>
      <xdr:row>2</xdr:row>
      <xdr:rowOff>25400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4</xdr:col>
      <xdr:colOff>1536700</xdr:colOff>
      <xdr:row>14</xdr:row>
      <xdr:rowOff>114300</xdr:rowOff>
    </xdr:from>
    <xdr:ext cx="360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1714500</xdr:colOff>
      <xdr:row>2</xdr:row>
      <xdr:rowOff>25400</xdr:rowOff>
    </xdr:from>
    <xdr:ext cx="4680000" cy="252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showGridLines="0" workbookViewId="0">
      <pane ySplit="1" topLeftCell="A2" activePane="bottomLeft" state="frozen"/>
      <selection pane="bottomLeft" sqref="A1:F1"/>
    </sheetView>
  </sheetViews>
  <sheetFormatPr baseColWidth="10" defaultColWidth="8.83203125" defaultRowHeight="15" x14ac:dyDescent="0.2"/>
  <cols>
    <col min="1" max="1" width="36.5" customWidth="1"/>
    <col min="2" max="5" width="22" customWidth="1"/>
    <col min="6" max="6" width="39.5" customWidth="1"/>
  </cols>
  <sheetData>
    <row r="1" spans="1:6" ht="46" customHeight="1" x14ac:dyDescent="0.2">
      <c r="A1" s="82" t="s">
        <v>230</v>
      </c>
      <c r="B1" s="75"/>
      <c r="C1" s="75"/>
      <c r="D1" s="75"/>
      <c r="E1" s="75"/>
      <c r="F1" s="75"/>
    </row>
    <row r="3" spans="1:6" x14ac:dyDescent="0.2">
      <c r="A3" s="83" t="s">
        <v>33</v>
      </c>
      <c r="B3" s="84" t="s">
        <v>34</v>
      </c>
      <c r="C3" s="85"/>
      <c r="D3" s="85"/>
      <c r="E3" s="85"/>
      <c r="F3" s="85"/>
    </row>
    <row r="4" spans="1:6" ht="29" customHeight="1" x14ac:dyDescent="0.2">
      <c r="A4" s="83"/>
      <c r="B4" s="85"/>
      <c r="C4" s="85"/>
      <c r="D4" s="85"/>
      <c r="E4" s="85"/>
      <c r="F4" s="85"/>
    </row>
    <row r="5" spans="1:6" x14ac:dyDescent="0.2">
      <c r="A5" s="6"/>
      <c r="B5" s="6"/>
      <c r="C5" s="6"/>
      <c r="D5" s="6"/>
      <c r="E5" s="6"/>
      <c r="F5" s="6"/>
    </row>
    <row r="6" spans="1:6" ht="37" customHeight="1" x14ac:dyDescent="0.2">
      <c r="A6" s="63" t="s">
        <v>35</v>
      </c>
      <c r="B6" s="13"/>
      <c r="C6" s="13"/>
      <c r="D6" s="13"/>
      <c r="E6" s="13"/>
      <c r="F6" s="13"/>
    </row>
    <row r="7" spans="1:6" ht="35" customHeight="1" x14ac:dyDescent="0.2">
      <c r="A7" s="80" t="s">
        <v>36</v>
      </c>
      <c r="B7" s="81"/>
      <c r="C7" s="81"/>
      <c r="D7" s="81"/>
      <c r="E7" s="81"/>
      <c r="F7" s="81"/>
    </row>
    <row r="8" spans="1:6" ht="35" customHeight="1" x14ac:dyDescent="0.2">
      <c r="A8" s="78" t="s">
        <v>37</v>
      </c>
      <c r="B8" s="79"/>
      <c r="C8" s="79"/>
      <c r="D8" s="79"/>
      <c r="E8" s="79"/>
      <c r="F8" s="79"/>
    </row>
    <row r="9" spans="1:6" ht="35" customHeight="1" x14ac:dyDescent="0.2">
      <c r="A9" s="80" t="s">
        <v>38</v>
      </c>
      <c r="B9" s="81"/>
      <c r="C9" s="81"/>
      <c r="D9" s="81"/>
      <c r="E9" s="81"/>
      <c r="F9" s="81"/>
    </row>
    <row r="10" spans="1:6" ht="35" customHeight="1" x14ac:dyDescent="0.2">
      <c r="A10" s="78" t="s">
        <v>39</v>
      </c>
      <c r="B10" s="79"/>
      <c r="C10" s="79"/>
      <c r="D10" s="79"/>
      <c r="E10" s="79"/>
      <c r="F10" s="79"/>
    </row>
    <row r="11" spans="1:6" ht="35" customHeight="1" x14ac:dyDescent="0.2">
      <c r="A11" s="80" t="s">
        <v>40</v>
      </c>
      <c r="B11" s="81"/>
      <c r="C11" s="81"/>
      <c r="D11" s="81"/>
      <c r="E11" s="81"/>
      <c r="F11" s="81"/>
    </row>
    <row r="12" spans="1:6" ht="35" customHeight="1" x14ac:dyDescent="0.2">
      <c r="A12" s="78" t="s">
        <v>41</v>
      </c>
      <c r="B12" s="79"/>
      <c r="C12" s="79"/>
      <c r="D12" s="79"/>
      <c r="E12" s="79"/>
      <c r="F12" s="79"/>
    </row>
    <row r="13" spans="1:6" ht="35" customHeight="1" x14ac:dyDescent="0.2">
      <c r="A13" s="80" t="s">
        <v>42</v>
      </c>
      <c r="B13" s="81"/>
      <c r="C13" s="81"/>
      <c r="D13" s="81"/>
      <c r="E13" s="81"/>
      <c r="F13" s="81"/>
    </row>
    <row r="14" spans="1:6" ht="10" customHeight="1" x14ac:dyDescent="0.2">
      <c r="A14" s="13"/>
      <c r="B14" s="13"/>
      <c r="C14" s="13"/>
      <c r="D14" s="13"/>
      <c r="E14" s="13"/>
      <c r="F14" s="13"/>
    </row>
    <row r="15" spans="1:6" ht="11" customHeight="1" x14ac:dyDescent="0.2">
      <c r="A15" s="6"/>
      <c r="B15" s="6"/>
      <c r="C15" s="6"/>
      <c r="D15" s="6"/>
      <c r="E15" s="6"/>
      <c r="F15" s="6"/>
    </row>
    <row r="16" spans="1:6" ht="34" customHeight="1" x14ac:dyDescent="0.2">
      <c r="A16" s="14" t="s">
        <v>43</v>
      </c>
      <c r="B16" s="9" t="s">
        <v>74</v>
      </c>
      <c r="C16" s="10"/>
      <c r="D16" s="10"/>
      <c r="E16" s="10"/>
      <c r="F16" s="10"/>
    </row>
    <row r="17" spans="1:6" ht="24" customHeight="1" x14ac:dyDescent="0.2">
      <c r="A17" s="11">
        <v>1</v>
      </c>
      <c r="B17" s="76" t="s">
        <v>44</v>
      </c>
      <c r="C17" s="76"/>
      <c r="D17" s="76"/>
      <c r="E17" s="76"/>
      <c r="F17" s="76"/>
    </row>
    <row r="18" spans="1:6" ht="24" customHeight="1" x14ac:dyDescent="0.2">
      <c r="A18" s="11">
        <v>2</v>
      </c>
      <c r="B18" s="76" t="s">
        <v>45</v>
      </c>
      <c r="C18" s="76"/>
      <c r="D18" s="76"/>
      <c r="E18" s="76"/>
      <c r="F18" s="76"/>
    </row>
    <row r="19" spans="1:6" ht="24" customHeight="1" x14ac:dyDescent="0.2">
      <c r="A19" s="11">
        <v>3</v>
      </c>
      <c r="B19" s="76" t="s">
        <v>46</v>
      </c>
      <c r="C19" s="76"/>
      <c r="D19" s="76"/>
      <c r="E19" s="76"/>
      <c r="F19" s="76"/>
    </row>
    <row r="20" spans="1:6" ht="24" customHeight="1" x14ac:dyDescent="0.2">
      <c r="A20" s="11">
        <v>4</v>
      </c>
      <c r="B20" s="76" t="s">
        <v>47</v>
      </c>
      <c r="C20" s="76"/>
      <c r="D20" s="76"/>
      <c r="E20" s="76"/>
      <c r="F20" s="76"/>
    </row>
    <row r="21" spans="1:6" ht="24" customHeight="1" x14ac:dyDescent="0.2">
      <c r="A21" s="11">
        <v>5</v>
      </c>
      <c r="B21" s="76" t="s">
        <v>48</v>
      </c>
      <c r="C21" s="76"/>
      <c r="D21" s="76"/>
      <c r="E21" s="76"/>
      <c r="F21" s="76"/>
    </row>
    <row r="22" spans="1:6" ht="19" x14ac:dyDescent="0.2">
      <c r="A22" s="7"/>
      <c r="B22" s="7"/>
      <c r="C22" s="7"/>
      <c r="D22" s="7"/>
      <c r="E22" s="7"/>
      <c r="F22" s="7"/>
    </row>
    <row r="23" spans="1:6" ht="29" customHeight="1" x14ac:dyDescent="0.2">
      <c r="A23" s="14" t="s">
        <v>49</v>
      </c>
      <c r="B23" s="9" t="s">
        <v>228</v>
      </c>
      <c r="C23" s="10"/>
      <c r="D23" s="10"/>
      <c r="E23" s="10"/>
      <c r="F23" s="10"/>
    </row>
    <row r="24" spans="1:6" ht="24" customHeight="1" x14ac:dyDescent="0.2">
      <c r="A24" s="11" t="s">
        <v>50</v>
      </c>
      <c r="B24" s="76" t="s">
        <v>51</v>
      </c>
      <c r="C24" s="77"/>
      <c r="D24" s="77"/>
      <c r="E24" s="77"/>
      <c r="F24" s="77"/>
    </row>
    <row r="25" spans="1:6" ht="24" customHeight="1" x14ac:dyDescent="0.2">
      <c r="A25" s="11" t="s">
        <v>52</v>
      </c>
      <c r="B25" s="76" t="s">
        <v>53</v>
      </c>
      <c r="C25" s="77"/>
      <c r="D25" s="77"/>
      <c r="E25" s="77"/>
      <c r="F25" s="77"/>
    </row>
    <row r="26" spans="1:6" ht="24" customHeight="1" x14ac:dyDescent="0.2">
      <c r="A26" s="11" t="s">
        <v>54</v>
      </c>
      <c r="B26" s="76" t="s">
        <v>55</v>
      </c>
      <c r="C26" s="77"/>
      <c r="D26" s="77"/>
      <c r="E26" s="77"/>
      <c r="F26" s="77"/>
    </row>
    <row r="27" spans="1:6" ht="20" customHeight="1" x14ac:dyDescent="0.2">
      <c r="A27" s="7"/>
      <c r="B27" s="7"/>
      <c r="C27" s="7"/>
      <c r="D27" s="7"/>
      <c r="E27" s="7"/>
      <c r="F27" s="7"/>
    </row>
    <row r="28" spans="1:6" ht="20" customHeight="1" x14ac:dyDescent="0.2">
      <c r="A28" s="7"/>
      <c r="B28" s="7"/>
      <c r="C28" s="7"/>
      <c r="D28" s="7"/>
      <c r="E28" s="7"/>
      <c r="F28" s="7"/>
    </row>
    <row r="29" spans="1:6" ht="28" customHeight="1" x14ac:dyDescent="0.2">
      <c r="A29" s="14" t="s">
        <v>56</v>
      </c>
      <c r="B29" s="12"/>
      <c r="C29" s="12"/>
      <c r="D29" s="12"/>
      <c r="E29" s="12"/>
      <c r="F29" s="12"/>
    </row>
    <row r="30" spans="1:6" ht="20" customHeight="1" x14ac:dyDescent="0.2">
      <c r="A30" s="76" t="s">
        <v>57</v>
      </c>
      <c r="B30" s="77"/>
      <c r="C30" s="77"/>
      <c r="D30" s="77"/>
      <c r="E30" s="77"/>
      <c r="F30" s="77"/>
    </row>
    <row r="31" spans="1:6" ht="20" customHeight="1" x14ac:dyDescent="0.2">
      <c r="A31" s="77"/>
      <c r="B31" s="77"/>
      <c r="C31" s="77"/>
      <c r="D31" s="77"/>
      <c r="E31" s="77"/>
      <c r="F31" s="77"/>
    </row>
  </sheetData>
  <mergeCells count="19">
    <mergeCell ref="A1:F1"/>
    <mergeCell ref="B24:F24"/>
    <mergeCell ref="A9:F9"/>
    <mergeCell ref="B19:F19"/>
    <mergeCell ref="A8:F8"/>
    <mergeCell ref="B17:F17"/>
    <mergeCell ref="A12:F12"/>
    <mergeCell ref="B18:F18"/>
    <mergeCell ref="A7:F7"/>
    <mergeCell ref="A3:A4"/>
    <mergeCell ref="B21:F21"/>
    <mergeCell ref="B3:F4"/>
    <mergeCell ref="A11:F11"/>
    <mergeCell ref="A30:F31"/>
    <mergeCell ref="A10:F10"/>
    <mergeCell ref="B26:F26"/>
    <mergeCell ref="A13:F13"/>
    <mergeCell ref="B20:F20"/>
    <mergeCell ref="B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5"/>
  <sheetViews>
    <sheetView showGridLines="0" tabSelected="1" topLeftCell="C1" workbookViewId="0">
      <pane ySplit="2" topLeftCell="A6" activePane="bottomLeft" state="frozen"/>
      <selection activeCell="C1" sqref="C1"/>
      <selection pane="bottomLeft" activeCell="F11" sqref="F11"/>
    </sheetView>
  </sheetViews>
  <sheetFormatPr baseColWidth="10" defaultColWidth="8.83203125" defaultRowHeight="16" x14ac:dyDescent="0.2"/>
  <cols>
    <col min="1" max="2" width="9.6640625" style="62" hidden="1" customWidth="1"/>
    <col min="3" max="3" width="86" customWidth="1"/>
    <col min="4" max="4" width="26.6640625" customWidth="1"/>
    <col min="5" max="5" width="33.83203125" customWidth="1"/>
    <col min="6" max="6" width="18.6640625" customWidth="1"/>
    <col min="7" max="7" width="24" customWidth="1"/>
    <col min="8" max="8" width="42" customWidth="1"/>
    <col min="9" max="9" width="24" customWidth="1"/>
  </cols>
  <sheetData>
    <row r="2" spans="1:9" ht="49" customHeight="1" x14ac:dyDescent="0.2">
      <c r="A2" s="74" t="s">
        <v>230</v>
      </c>
      <c r="B2" s="75"/>
      <c r="C2" s="75"/>
      <c r="D2" s="75"/>
      <c r="E2" s="75"/>
      <c r="F2" s="75"/>
    </row>
    <row r="3" spans="1:9" ht="24" customHeight="1" x14ac:dyDescent="0.3">
      <c r="A3" s="59"/>
      <c r="B3" s="59"/>
      <c r="C3" s="2"/>
      <c r="D3" s="2"/>
      <c r="E3" s="2"/>
      <c r="F3" s="2"/>
    </row>
    <row r="4" spans="1:9" ht="27" customHeight="1" x14ac:dyDescent="0.2">
      <c r="A4" s="59"/>
      <c r="B4" s="59"/>
      <c r="C4" s="15" t="s">
        <v>58</v>
      </c>
      <c r="D4" s="15" t="s">
        <v>59</v>
      </c>
      <c r="E4" s="15"/>
      <c r="F4" s="15"/>
    </row>
    <row r="5" spans="1:9" ht="27" customHeight="1" x14ac:dyDescent="0.2">
      <c r="A5" s="59"/>
      <c r="B5" s="59"/>
      <c r="C5" s="16" t="s">
        <v>60</v>
      </c>
      <c r="D5" s="16" t="s">
        <v>61</v>
      </c>
      <c r="E5" s="17" t="s">
        <v>62</v>
      </c>
      <c r="F5" s="15"/>
    </row>
    <row r="6" spans="1:9" ht="27" customHeight="1" x14ac:dyDescent="0.2">
      <c r="A6" s="59"/>
      <c r="B6" s="59"/>
      <c r="C6" s="16" t="s">
        <v>63</v>
      </c>
      <c r="D6" s="16" t="s">
        <v>64</v>
      </c>
      <c r="E6" s="15"/>
      <c r="F6" s="15"/>
    </row>
    <row r="7" spans="1:9" ht="16" customHeight="1" x14ac:dyDescent="0.2">
      <c r="A7" s="59"/>
      <c r="B7" s="59"/>
      <c r="C7" s="49"/>
      <c r="D7" s="49"/>
      <c r="E7" s="49"/>
      <c r="F7" s="49"/>
    </row>
    <row r="8" spans="1:9" ht="24" customHeight="1" x14ac:dyDescent="0.3">
      <c r="A8" s="59"/>
      <c r="B8" s="59"/>
      <c r="C8" s="50" t="s">
        <v>65</v>
      </c>
      <c r="D8" s="2"/>
      <c r="E8" s="2"/>
      <c r="F8" s="2"/>
    </row>
    <row r="9" spans="1:9" ht="10" customHeight="1" x14ac:dyDescent="0.3">
      <c r="A9" s="59"/>
      <c r="B9" s="59"/>
      <c r="C9" s="5"/>
      <c r="D9" s="2"/>
      <c r="E9" s="2"/>
      <c r="F9" s="2"/>
    </row>
    <row r="10" spans="1:9" s="8" customFormat="1" ht="33" customHeight="1" x14ac:dyDescent="0.2">
      <c r="A10" s="60" t="s">
        <v>66</v>
      </c>
      <c r="B10" s="60" t="s">
        <v>67</v>
      </c>
      <c r="C10" s="18" t="s">
        <v>68</v>
      </c>
      <c r="D10" s="18" t="s">
        <v>69</v>
      </c>
      <c r="E10" s="18" t="s">
        <v>70</v>
      </c>
      <c r="F10" s="18" t="s">
        <v>71</v>
      </c>
      <c r="G10" s="18" t="s">
        <v>72</v>
      </c>
      <c r="H10" s="18" t="s">
        <v>73</v>
      </c>
      <c r="I10" s="18" t="s">
        <v>74</v>
      </c>
    </row>
    <row r="11" spans="1:9" ht="48" customHeight="1" x14ac:dyDescent="0.2">
      <c r="A11" s="61" t="s">
        <v>75</v>
      </c>
      <c r="B11" s="61" t="s">
        <v>76</v>
      </c>
      <c r="C11" s="19" t="s">
        <v>77</v>
      </c>
      <c r="D11" s="23"/>
      <c r="E11" s="23"/>
      <c r="F11" s="23"/>
      <c r="G11" s="29" t="str">
        <f t="shared" ref="G11:G35" si="0">IF(D11="","REVISAR",IF(OR(AND(D11=5,F11="Alta"),AND(D11=1,F11="Baja"),AND(D11=5,F11="Baja"),AND(D11=1,F11="Alta")),"REVISAR","OK"))</f>
        <v>REVISAR</v>
      </c>
      <c r="H11" s="26" t="str">
        <f t="shared" ref="H11:H35" si="1">IF(D11="","Calificación pendiente",IF(AND(D11=5,F11="Alta"),"5 + Alta: revisar prioridad",IF(AND(D11=5,F11="Baja"),"5 + Baja: revisar prioridad",IF(AND(D11=1,F11="Alta"),"1 + Alta: revisar prioridad",IF(AND(D11=1,F11="Baja"),"1 + Baja: revisar prioridad","")))))</f>
        <v>Calificación pendiente</v>
      </c>
      <c r="I11" s="29" t="str">
        <f t="shared" ref="I11:I35" si="2">IF(G11="OK","OK","ALERTA")</f>
        <v>ALERTA</v>
      </c>
    </row>
    <row r="12" spans="1:9" ht="48" customHeight="1" x14ac:dyDescent="0.2">
      <c r="A12" s="61" t="s">
        <v>78</v>
      </c>
      <c r="B12" s="61" t="s">
        <v>79</v>
      </c>
      <c r="C12" s="20" t="s">
        <v>80</v>
      </c>
      <c r="D12" s="22"/>
      <c r="E12" s="22"/>
      <c r="F12" s="22"/>
      <c r="G12" s="25" t="str">
        <f t="shared" si="0"/>
        <v>REVISAR</v>
      </c>
      <c r="H12" s="27" t="str">
        <f t="shared" si="1"/>
        <v>Calificación pendiente</v>
      </c>
      <c r="I12" s="25" t="str">
        <f t="shared" si="2"/>
        <v>ALERTA</v>
      </c>
    </row>
    <row r="13" spans="1:9" ht="48" customHeight="1" x14ac:dyDescent="0.2">
      <c r="A13" s="61" t="s">
        <v>81</v>
      </c>
      <c r="B13" s="61" t="s">
        <v>82</v>
      </c>
      <c r="C13" s="19" t="s">
        <v>83</v>
      </c>
      <c r="D13" s="23"/>
      <c r="E13" s="23"/>
      <c r="F13" s="23"/>
      <c r="G13" s="24" t="str">
        <f t="shared" si="0"/>
        <v>REVISAR</v>
      </c>
      <c r="H13" s="28" t="str">
        <f t="shared" si="1"/>
        <v>Calificación pendiente</v>
      </c>
      <c r="I13" s="24" t="str">
        <f t="shared" si="2"/>
        <v>ALERTA</v>
      </c>
    </row>
    <row r="14" spans="1:9" ht="48" customHeight="1" x14ac:dyDescent="0.2">
      <c r="A14" s="61" t="s">
        <v>81</v>
      </c>
      <c r="B14" s="61" t="s">
        <v>84</v>
      </c>
      <c r="C14" s="20" t="s">
        <v>85</v>
      </c>
      <c r="D14" s="22"/>
      <c r="E14" s="22"/>
      <c r="F14" s="22"/>
      <c r="G14" s="25" t="str">
        <f t="shared" si="0"/>
        <v>REVISAR</v>
      </c>
      <c r="H14" s="27" t="str">
        <f t="shared" si="1"/>
        <v>Calificación pendiente</v>
      </c>
      <c r="I14" s="25" t="str">
        <f t="shared" si="2"/>
        <v>ALERTA</v>
      </c>
    </row>
    <row r="15" spans="1:9" ht="48" customHeight="1" x14ac:dyDescent="0.2">
      <c r="A15" s="61" t="s">
        <v>86</v>
      </c>
      <c r="B15" s="61" t="s">
        <v>87</v>
      </c>
      <c r="C15" s="19" t="s">
        <v>88</v>
      </c>
      <c r="D15" s="23"/>
      <c r="E15" s="23"/>
      <c r="F15" s="23"/>
      <c r="G15" s="24" t="str">
        <f t="shared" si="0"/>
        <v>REVISAR</v>
      </c>
      <c r="H15" s="28" t="str">
        <f t="shared" si="1"/>
        <v>Calificación pendiente</v>
      </c>
      <c r="I15" s="24" t="str">
        <f t="shared" si="2"/>
        <v>ALERTA</v>
      </c>
    </row>
    <row r="16" spans="1:9" ht="48" customHeight="1" x14ac:dyDescent="0.2">
      <c r="A16" s="61" t="s">
        <v>89</v>
      </c>
      <c r="B16" s="61" t="s">
        <v>90</v>
      </c>
      <c r="C16" s="20" t="s">
        <v>91</v>
      </c>
      <c r="D16" s="22"/>
      <c r="E16" s="22"/>
      <c r="F16" s="22"/>
      <c r="G16" s="25" t="str">
        <f t="shared" si="0"/>
        <v>REVISAR</v>
      </c>
      <c r="H16" s="27" t="str">
        <f t="shared" si="1"/>
        <v>Calificación pendiente</v>
      </c>
      <c r="I16" s="25" t="str">
        <f t="shared" si="2"/>
        <v>ALERTA</v>
      </c>
    </row>
    <row r="17" spans="1:9" ht="48" customHeight="1" x14ac:dyDescent="0.2">
      <c r="A17" s="61" t="s">
        <v>81</v>
      </c>
      <c r="B17" s="61" t="s">
        <v>92</v>
      </c>
      <c r="C17" s="19" t="s">
        <v>93</v>
      </c>
      <c r="D17" s="23"/>
      <c r="E17" s="23"/>
      <c r="F17" s="23"/>
      <c r="G17" s="24" t="str">
        <f t="shared" si="0"/>
        <v>REVISAR</v>
      </c>
      <c r="H17" s="28" t="str">
        <f t="shared" si="1"/>
        <v>Calificación pendiente</v>
      </c>
      <c r="I17" s="24" t="str">
        <f t="shared" si="2"/>
        <v>ALERTA</v>
      </c>
    </row>
    <row r="18" spans="1:9" ht="48" customHeight="1" x14ac:dyDescent="0.2">
      <c r="A18" s="61" t="s">
        <v>86</v>
      </c>
      <c r="B18" s="61" t="s">
        <v>94</v>
      </c>
      <c r="C18" s="20" t="s">
        <v>95</v>
      </c>
      <c r="D18" s="22"/>
      <c r="E18" s="22"/>
      <c r="F18" s="22"/>
      <c r="G18" s="25" t="str">
        <f t="shared" si="0"/>
        <v>REVISAR</v>
      </c>
      <c r="H18" s="27" t="str">
        <f t="shared" si="1"/>
        <v>Calificación pendiente</v>
      </c>
      <c r="I18" s="25" t="str">
        <f t="shared" si="2"/>
        <v>ALERTA</v>
      </c>
    </row>
    <row r="19" spans="1:9" ht="48" customHeight="1" x14ac:dyDescent="0.2">
      <c r="A19" s="61" t="s">
        <v>75</v>
      </c>
      <c r="B19" s="61" t="s">
        <v>96</v>
      </c>
      <c r="C19" s="19" t="s">
        <v>97</v>
      </c>
      <c r="D19" s="23"/>
      <c r="E19" s="23"/>
      <c r="F19" s="23"/>
      <c r="G19" s="24" t="str">
        <f t="shared" si="0"/>
        <v>REVISAR</v>
      </c>
      <c r="H19" s="28" t="str">
        <f t="shared" si="1"/>
        <v>Calificación pendiente</v>
      </c>
      <c r="I19" s="24" t="str">
        <f t="shared" si="2"/>
        <v>ALERTA</v>
      </c>
    </row>
    <row r="20" spans="1:9" ht="48" customHeight="1" x14ac:dyDescent="0.2">
      <c r="A20" s="61" t="s">
        <v>81</v>
      </c>
      <c r="B20" s="61" t="s">
        <v>98</v>
      </c>
      <c r="C20" s="20" t="s">
        <v>99</v>
      </c>
      <c r="D20" s="22"/>
      <c r="E20" s="22"/>
      <c r="F20" s="22"/>
      <c r="G20" s="25" t="str">
        <f t="shared" si="0"/>
        <v>REVISAR</v>
      </c>
      <c r="H20" s="27" t="str">
        <f t="shared" si="1"/>
        <v>Calificación pendiente</v>
      </c>
      <c r="I20" s="25" t="str">
        <f t="shared" si="2"/>
        <v>ALERTA</v>
      </c>
    </row>
    <row r="21" spans="1:9" ht="48" customHeight="1" x14ac:dyDescent="0.2">
      <c r="A21" s="61" t="s">
        <v>89</v>
      </c>
      <c r="B21" s="61" t="s">
        <v>100</v>
      </c>
      <c r="C21" s="19" t="s">
        <v>101</v>
      </c>
      <c r="D21" s="23"/>
      <c r="E21" s="23"/>
      <c r="F21" s="23"/>
      <c r="G21" s="24" t="str">
        <f t="shared" si="0"/>
        <v>REVISAR</v>
      </c>
      <c r="H21" s="28" t="str">
        <f t="shared" si="1"/>
        <v>Calificación pendiente</v>
      </c>
      <c r="I21" s="24" t="str">
        <f t="shared" si="2"/>
        <v>ALERTA</v>
      </c>
    </row>
    <row r="22" spans="1:9" ht="48" customHeight="1" x14ac:dyDescent="0.2">
      <c r="A22" s="61" t="s">
        <v>78</v>
      </c>
      <c r="B22" s="61" t="s">
        <v>102</v>
      </c>
      <c r="C22" s="20" t="s">
        <v>103</v>
      </c>
      <c r="D22" s="22"/>
      <c r="E22" s="22"/>
      <c r="F22" s="22"/>
      <c r="G22" s="25" t="str">
        <f t="shared" si="0"/>
        <v>REVISAR</v>
      </c>
      <c r="H22" s="27" t="str">
        <f t="shared" si="1"/>
        <v>Calificación pendiente</v>
      </c>
      <c r="I22" s="25" t="str">
        <f t="shared" si="2"/>
        <v>ALERTA</v>
      </c>
    </row>
    <row r="23" spans="1:9" ht="48" customHeight="1" x14ac:dyDescent="0.2">
      <c r="A23" s="61" t="s">
        <v>89</v>
      </c>
      <c r="B23" s="61" t="s">
        <v>104</v>
      </c>
      <c r="C23" s="19" t="s">
        <v>105</v>
      </c>
      <c r="D23" s="23"/>
      <c r="E23" s="23"/>
      <c r="F23" s="23"/>
      <c r="G23" s="24" t="str">
        <f t="shared" si="0"/>
        <v>REVISAR</v>
      </c>
      <c r="H23" s="28" t="str">
        <f t="shared" si="1"/>
        <v>Calificación pendiente</v>
      </c>
      <c r="I23" s="24" t="str">
        <f t="shared" si="2"/>
        <v>ALERTA</v>
      </c>
    </row>
    <row r="24" spans="1:9" ht="48" customHeight="1" x14ac:dyDescent="0.2">
      <c r="A24" s="61" t="s">
        <v>81</v>
      </c>
      <c r="B24" s="61" t="s">
        <v>106</v>
      </c>
      <c r="C24" s="20" t="s">
        <v>107</v>
      </c>
      <c r="D24" s="22"/>
      <c r="E24" s="22"/>
      <c r="F24" s="22"/>
      <c r="G24" s="25" t="str">
        <f t="shared" si="0"/>
        <v>REVISAR</v>
      </c>
      <c r="H24" s="27" t="str">
        <f t="shared" si="1"/>
        <v>Calificación pendiente</v>
      </c>
      <c r="I24" s="25" t="str">
        <f t="shared" si="2"/>
        <v>ALERTA</v>
      </c>
    </row>
    <row r="25" spans="1:9" ht="48" customHeight="1" x14ac:dyDescent="0.2">
      <c r="A25" s="61" t="s">
        <v>78</v>
      </c>
      <c r="B25" s="61" t="s">
        <v>108</v>
      </c>
      <c r="C25" s="19" t="s">
        <v>109</v>
      </c>
      <c r="D25" s="23"/>
      <c r="E25" s="23"/>
      <c r="F25" s="23"/>
      <c r="G25" s="24" t="str">
        <f t="shared" si="0"/>
        <v>REVISAR</v>
      </c>
      <c r="H25" s="28" t="str">
        <f t="shared" si="1"/>
        <v>Calificación pendiente</v>
      </c>
      <c r="I25" s="24" t="str">
        <f t="shared" si="2"/>
        <v>ALERTA</v>
      </c>
    </row>
    <row r="26" spans="1:9" ht="48" customHeight="1" x14ac:dyDescent="0.2">
      <c r="A26" s="61" t="s">
        <v>78</v>
      </c>
      <c r="B26" s="61" t="s">
        <v>110</v>
      </c>
      <c r="C26" s="20" t="s">
        <v>111</v>
      </c>
      <c r="D26" s="22"/>
      <c r="E26" s="22"/>
      <c r="F26" s="22"/>
      <c r="G26" s="25" t="str">
        <f t="shared" si="0"/>
        <v>REVISAR</v>
      </c>
      <c r="H26" s="27" t="str">
        <f t="shared" si="1"/>
        <v>Calificación pendiente</v>
      </c>
      <c r="I26" s="25" t="str">
        <f t="shared" si="2"/>
        <v>ALERTA</v>
      </c>
    </row>
    <row r="27" spans="1:9" ht="48" customHeight="1" x14ac:dyDescent="0.2">
      <c r="A27" s="61" t="s">
        <v>86</v>
      </c>
      <c r="B27" s="61" t="s">
        <v>112</v>
      </c>
      <c r="C27" s="19" t="s">
        <v>113</v>
      </c>
      <c r="D27" s="23"/>
      <c r="E27" s="23"/>
      <c r="F27" s="23"/>
      <c r="G27" s="24" t="str">
        <f t="shared" si="0"/>
        <v>REVISAR</v>
      </c>
      <c r="H27" s="28" t="str">
        <f t="shared" si="1"/>
        <v>Calificación pendiente</v>
      </c>
      <c r="I27" s="24" t="str">
        <f t="shared" si="2"/>
        <v>ALERTA</v>
      </c>
    </row>
    <row r="28" spans="1:9" ht="48" customHeight="1" x14ac:dyDescent="0.2">
      <c r="A28" s="61" t="s">
        <v>75</v>
      </c>
      <c r="B28" s="61" t="s">
        <v>114</v>
      </c>
      <c r="C28" s="20" t="s">
        <v>115</v>
      </c>
      <c r="D28" s="22"/>
      <c r="E28" s="22"/>
      <c r="F28" s="22"/>
      <c r="G28" s="25" t="str">
        <f t="shared" si="0"/>
        <v>REVISAR</v>
      </c>
      <c r="H28" s="27" t="str">
        <f t="shared" si="1"/>
        <v>Calificación pendiente</v>
      </c>
      <c r="I28" s="25" t="str">
        <f t="shared" si="2"/>
        <v>ALERTA</v>
      </c>
    </row>
    <row r="29" spans="1:9" ht="48" customHeight="1" x14ac:dyDescent="0.2">
      <c r="A29" s="61" t="s">
        <v>89</v>
      </c>
      <c r="B29" s="61" t="s">
        <v>116</v>
      </c>
      <c r="C29" s="19" t="s">
        <v>117</v>
      </c>
      <c r="D29" s="23"/>
      <c r="E29" s="23"/>
      <c r="F29" s="23"/>
      <c r="G29" s="24" t="str">
        <f t="shared" si="0"/>
        <v>REVISAR</v>
      </c>
      <c r="H29" s="28" t="str">
        <f t="shared" si="1"/>
        <v>Calificación pendiente</v>
      </c>
      <c r="I29" s="24" t="str">
        <f t="shared" si="2"/>
        <v>ALERTA</v>
      </c>
    </row>
    <row r="30" spans="1:9" ht="48" customHeight="1" x14ac:dyDescent="0.2">
      <c r="A30" s="61" t="s">
        <v>86</v>
      </c>
      <c r="B30" s="61" t="s">
        <v>118</v>
      </c>
      <c r="C30" s="20" t="s">
        <v>119</v>
      </c>
      <c r="D30" s="22"/>
      <c r="E30" s="22"/>
      <c r="F30" s="22"/>
      <c r="G30" s="25" t="str">
        <f t="shared" si="0"/>
        <v>REVISAR</v>
      </c>
      <c r="H30" s="27" t="str">
        <f t="shared" si="1"/>
        <v>Calificación pendiente</v>
      </c>
      <c r="I30" s="25" t="str">
        <f t="shared" si="2"/>
        <v>ALERTA</v>
      </c>
    </row>
    <row r="31" spans="1:9" ht="48" customHeight="1" x14ac:dyDescent="0.2">
      <c r="A31" s="61" t="s">
        <v>78</v>
      </c>
      <c r="B31" s="61" t="s">
        <v>120</v>
      </c>
      <c r="C31" s="19" t="s">
        <v>121</v>
      </c>
      <c r="D31" s="23"/>
      <c r="E31" s="23"/>
      <c r="F31" s="23"/>
      <c r="G31" s="24" t="str">
        <f t="shared" si="0"/>
        <v>REVISAR</v>
      </c>
      <c r="H31" s="28" t="str">
        <f t="shared" si="1"/>
        <v>Calificación pendiente</v>
      </c>
      <c r="I31" s="24" t="str">
        <f t="shared" si="2"/>
        <v>ALERTA</v>
      </c>
    </row>
    <row r="32" spans="1:9" ht="48" customHeight="1" x14ac:dyDescent="0.2">
      <c r="A32" s="61" t="s">
        <v>75</v>
      </c>
      <c r="B32" s="61" t="s">
        <v>122</v>
      </c>
      <c r="C32" s="20" t="s">
        <v>123</v>
      </c>
      <c r="D32" s="22"/>
      <c r="E32" s="22"/>
      <c r="F32" s="22"/>
      <c r="G32" s="25" t="str">
        <f t="shared" si="0"/>
        <v>REVISAR</v>
      </c>
      <c r="H32" s="27" t="str">
        <f t="shared" si="1"/>
        <v>Calificación pendiente</v>
      </c>
      <c r="I32" s="25" t="str">
        <f t="shared" si="2"/>
        <v>ALERTA</v>
      </c>
    </row>
    <row r="33" spans="1:9" ht="48" customHeight="1" x14ac:dyDescent="0.2">
      <c r="A33" s="61" t="s">
        <v>86</v>
      </c>
      <c r="B33" s="61" t="s">
        <v>124</v>
      </c>
      <c r="C33" s="19" t="s">
        <v>125</v>
      </c>
      <c r="D33" s="21"/>
      <c r="E33" s="21"/>
      <c r="F33" s="21"/>
      <c r="G33" s="24" t="str">
        <f t="shared" si="0"/>
        <v>REVISAR</v>
      </c>
      <c r="H33" s="28" t="str">
        <f t="shared" si="1"/>
        <v>Calificación pendiente</v>
      </c>
      <c r="I33" s="24" t="str">
        <f t="shared" si="2"/>
        <v>ALERTA</v>
      </c>
    </row>
    <row r="34" spans="1:9" ht="48" customHeight="1" x14ac:dyDescent="0.2">
      <c r="A34" s="61" t="s">
        <v>89</v>
      </c>
      <c r="B34" s="61" t="s">
        <v>126</v>
      </c>
      <c r="C34" s="20" t="s">
        <v>127</v>
      </c>
      <c r="D34" s="22"/>
      <c r="E34" s="22"/>
      <c r="F34" s="22"/>
      <c r="G34" s="25" t="str">
        <f t="shared" si="0"/>
        <v>REVISAR</v>
      </c>
      <c r="H34" s="27" t="str">
        <f t="shared" si="1"/>
        <v>Calificación pendiente</v>
      </c>
      <c r="I34" s="25" t="str">
        <f t="shared" si="2"/>
        <v>ALERTA</v>
      </c>
    </row>
    <row r="35" spans="1:9" ht="48" customHeight="1" x14ac:dyDescent="0.2">
      <c r="A35" s="61" t="s">
        <v>75</v>
      </c>
      <c r="B35" s="61" t="s">
        <v>128</v>
      </c>
      <c r="C35" s="30" t="s">
        <v>129</v>
      </c>
      <c r="D35" s="31"/>
      <c r="E35" s="31"/>
      <c r="F35" s="31"/>
      <c r="G35" s="32" t="str">
        <f t="shared" si="0"/>
        <v>REVISAR</v>
      </c>
      <c r="H35" s="33" t="str">
        <f t="shared" si="1"/>
        <v>Calificación pendiente</v>
      </c>
      <c r="I35" s="32" t="str">
        <f t="shared" si="2"/>
        <v>ALERTA</v>
      </c>
    </row>
  </sheetData>
  <autoFilter ref="A10:F35" xr:uid="{00000000-0009-0000-0000-000001000000}"/>
  <mergeCells count="1">
    <mergeCell ref="A2:F2"/>
  </mergeCells>
  <conditionalFormatting sqref="D11:D35">
    <cfRule type="colorScale" priority="1">
      <colorScale>
        <cfvo type="num" val="1"/>
        <cfvo type="num" val="3"/>
        <cfvo type="num" val="5"/>
        <color rgb="FFFECACA"/>
        <color rgb="FFFEF3C7"/>
        <color rgb="FFD1FAE5"/>
      </colorScale>
    </cfRule>
  </conditionalFormatting>
  <conditionalFormatting sqref="G11:G35">
    <cfRule type="expression" dxfId="3" priority="2">
      <formula>$G11="REVISAR"</formula>
    </cfRule>
  </conditionalFormatting>
  <conditionalFormatting sqref="I11:I35">
    <cfRule type="expression" dxfId="2" priority="3">
      <formula>$I11="ALERTA"</formula>
    </cfRule>
  </conditionalFormatting>
  <dataValidations count="2">
    <dataValidation type="whole" allowBlank="1" errorTitle="Valor no válido" error="La calificación debe ser un número entero entre 1 y 5." promptTitle="Calificación 1–5" prompt="Selecciona un valor de 1 a 5 según la escala de Instrucciones." sqref="D11:D35" xr:uid="{00000000-0002-0000-0100-000000000000}">
      <formula1>1</formula1>
      <formula2>5</formula2>
    </dataValidation>
    <dataValidation type="list" allowBlank="1" promptTitle="Prioridad de atención" prompt="Indica qué tan importante sería atender este aspecto." sqref="F11:F35" xr:uid="{00000000-0002-0000-0100-000001000000}">
      <formula1>"Alta,Media,Baja"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showGridLines="0" workbookViewId="0">
      <pane ySplit="1" topLeftCell="A2" activePane="bottomLeft" state="frozen"/>
      <selection pane="bottomLeft" sqref="A1:K1"/>
    </sheetView>
  </sheetViews>
  <sheetFormatPr baseColWidth="10" defaultColWidth="8.83203125" defaultRowHeight="15" x14ac:dyDescent="0.2"/>
  <cols>
    <col min="1" max="1" width="24" customWidth="1"/>
    <col min="2" max="2" width="24.6640625" customWidth="1"/>
    <col min="3" max="3" width="28" customWidth="1"/>
    <col min="4" max="4" width="28.1640625" customWidth="1"/>
    <col min="5" max="5" width="32" customWidth="1"/>
    <col min="6" max="6" width="3" customWidth="1"/>
    <col min="7" max="10" width="15" customWidth="1"/>
  </cols>
  <sheetData>
    <row r="1" spans="1:11" ht="50" customHeight="1" x14ac:dyDescent="0.2">
      <c r="A1" s="88" t="s">
        <v>231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 ht="26" customHeight="1" x14ac:dyDescent="0.3">
      <c r="A2" s="1"/>
      <c r="B2" s="1"/>
      <c r="C2" s="1"/>
      <c r="D2" s="1"/>
      <c r="E2" s="1"/>
    </row>
    <row r="3" spans="1:11" ht="34" customHeight="1" x14ac:dyDescent="0.3">
      <c r="A3" s="34" t="s">
        <v>66</v>
      </c>
      <c r="B3" s="34" t="s">
        <v>130</v>
      </c>
      <c r="C3" s="34" t="s">
        <v>131</v>
      </c>
      <c r="D3" s="34" t="s">
        <v>132</v>
      </c>
      <c r="E3" s="1"/>
    </row>
    <row r="4" spans="1:11" s="37" customFormat="1" ht="30" customHeight="1" x14ac:dyDescent="0.3">
      <c r="A4" s="40" t="s">
        <v>78</v>
      </c>
      <c r="B4" s="41" t="e">
        <f>IF(COUNTIF(Diagnóstico!$A$11:$A$35,"Prioridades")=0,"",AVERAGEIF(Diagnóstico!$A$11:$A$35,"Prioridades",Diagnóstico!$D$11:$D$35))</f>
        <v>#DIV/0!</v>
      </c>
      <c r="C4" s="42" t="e">
        <f>IF(B4="","",IF(B4&gt;=4.5,"Capacidad consolidada",IF(B4&gt;=4,"Capacidad sólida",IF(B4&gt;=3,"Capacidad vulnerable",IF(B4&gt;=2,"Capacidad crítica","Capacidad muy limitada")))))</f>
        <v>#DIV/0!</v>
      </c>
      <c r="D4" s="42">
        <f>COUNTIFS(Diagnóstico!$A$11:$A$35,"Prioridades",Diagnóstico!$F$11:$F$35,"Alta")</f>
        <v>0</v>
      </c>
      <c r="E4" s="36"/>
    </row>
    <row r="5" spans="1:11" s="37" customFormat="1" ht="30" customHeight="1" x14ac:dyDescent="0.3">
      <c r="A5" s="40" t="s">
        <v>81</v>
      </c>
      <c r="B5" s="41" t="e">
        <f>IF(COUNTIF(Diagnóstico!$A$11:$A$35,"Procesos")=0,"",AVERAGEIF(Diagnóstico!$A$11:$A$35,"Procesos",Diagnóstico!$D$11:$D$35))</f>
        <v>#DIV/0!</v>
      </c>
      <c r="C5" s="42" t="e">
        <f>IF(B5="","",IF(B5&gt;=4.5,"Capacidad consolidada",IF(B5&gt;=4,"Capacidad sólida",IF(B5&gt;=3,"Capacidad vulnerable",IF(B5&gt;=2,"Capacidad crítica","Capacidad muy limitada")))))</f>
        <v>#DIV/0!</v>
      </c>
      <c r="D5" s="42">
        <f>COUNTIFS(Diagnóstico!$A$11:$A$35,"Procesos",Diagnóstico!$F$11:$F$35,"Alta")</f>
        <v>0</v>
      </c>
      <c r="E5" s="36"/>
    </row>
    <row r="6" spans="1:11" s="37" customFormat="1" ht="30" customHeight="1" x14ac:dyDescent="0.3">
      <c r="A6" s="40" t="s">
        <v>89</v>
      </c>
      <c r="B6" s="41" t="e">
        <f>IF(COUNTIF(Diagnóstico!$A$11:$A$35,"Indicadores")=0,"",AVERAGEIF(Diagnóstico!$A$11:$A$35,"Indicadores",Diagnóstico!$D$11:$D$35))</f>
        <v>#DIV/0!</v>
      </c>
      <c r="C6" s="42" t="e">
        <f>IF(B6="","",IF(B6&gt;=4.5,"Capacidad consolidada",IF(B6&gt;=4,"Capacidad sólida",IF(B6&gt;=3,"Capacidad vulnerable",IF(B6&gt;=2,"Capacidad crítica","Capacidad muy limitada")))))</f>
        <v>#DIV/0!</v>
      </c>
      <c r="D6" s="42">
        <f>COUNTIFS(Diagnóstico!$A$11:$A$35,"Indicadores",Diagnóstico!$F$11:$F$35,"Alta")</f>
        <v>0</v>
      </c>
      <c r="E6" s="36"/>
    </row>
    <row r="7" spans="1:11" s="37" customFormat="1" ht="30" customHeight="1" x14ac:dyDescent="0.3">
      <c r="A7" s="40" t="s">
        <v>86</v>
      </c>
      <c r="B7" s="41" t="e">
        <f>IF(COUNTIF(Diagnóstico!$A$11:$A$35,"Liderazgo")=0,"",AVERAGEIF(Diagnóstico!$A$11:$A$35,"Liderazgo",Diagnóstico!$D$11:$D$35))</f>
        <v>#DIV/0!</v>
      </c>
      <c r="C7" s="42" t="e">
        <f>IF(B7="","",IF(B7&gt;=4.5,"Capacidad consolidada",IF(B7&gt;=4,"Capacidad sólida",IF(B7&gt;=3,"Capacidad vulnerable",IF(B7&gt;=2,"Capacidad crítica","Capacidad muy limitada")))))</f>
        <v>#DIV/0!</v>
      </c>
      <c r="D7" s="42">
        <f>COUNTIFS(Diagnóstico!$A$11:$A$35,"Liderazgo",Diagnóstico!$F$11:$F$35,"Alta")</f>
        <v>0</v>
      </c>
      <c r="E7" s="36"/>
    </row>
    <row r="8" spans="1:11" s="37" customFormat="1" ht="30" customHeight="1" x14ac:dyDescent="0.3">
      <c r="A8" s="40" t="s">
        <v>75</v>
      </c>
      <c r="B8" s="41" t="e">
        <f>IF(COUNTIF(Diagnóstico!$A$11:$A$35,"Aprendizaje")=0,"",AVERAGEIF(Diagnóstico!$A$11:$A$35,"Aprendizaje",Diagnóstico!$D$11:$D$35))</f>
        <v>#DIV/0!</v>
      </c>
      <c r="C8" s="42" t="e">
        <f>IF(B8="","",IF(B8&gt;=4.5,"Capacidad consolidada",IF(B8&gt;=4,"Capacidad sólida",IF(B8&gt;=3,"Capacidad vulnerable",IF(B8&gt;=2,"Capacidad crítica","Capacidad muy limitada")))))</f>
        <v>#DIV/0!</v>
      </c>
      <c r="D8" s="42">
        <f>COUNTIFS(Diagnóstico!$A$11:$A$35,"Aprendizaje",Diagnóstico!$F$11:$F$35,"Alta")</f>
        <v>0</v>
      </c>
      <c r="E8" s="36"/>
    </row>
    <row r="9" spans="1:11" ht="26" customHeight="1" x14ac:dyDescent="0.3">
      <c r="A9" s="1"/>
      <c r="B9" s="1"/>
      <c r="C9" s="1"/>
      <c r="D9" s="1"/>
      <c r="E9" s="1"/>
    </row>
    <row r="10" spans="1:11" ht="26" customHeight="1" x14ac:dyDescent="0.3">
      <c r="A10" s="35" t="s">
        <v>133</v>
      </c>
      <c r="B10" s="3" t="str">
        <f>IF(COUNT(B4:B8)=0,"",AVERAGE(B4:B8))</f>
        <v/>
      </c>
      <c r="C10" s="1" t="str">
        <f>IF(B10="","",IF(B10&gt;=4.5,"Capacidad consolidada",IF(B10&gt;=4,"Capacidad sólida",IF(B10&gt;=3,"Capacidad vulnerable",IF(B10&gt;=2,"Capacidad crítica","Capacidad muy limitada")))))</f>
        <v/>
      </c>
      <c r="D10" s="1"/>
      <c r="E10" s="1"/>
    </row>
    <row r="11" spans="1:11" ht="26" customHeight="1" x14ac:dyDescent="0.3">
      <c r="A11" s="1"/>
      <c r="B11" s="1"/>
      <c r="C11" s="1"/>
      <c r="D11" s="1"/>
      <c r="E11" s="1"/>
    </row>
    <row r="12" spans="1:11" ht="39" customHeight="1" x14ac:dyDescent="0.3">
      <c r="A12" s="38" t="s">
        <v>56</v>
      </c>
      <c r="B12" s="1"/>
      <c r="C12" s="1"/>
      <c r="D12" s="1"/>
      <c r="E12" s="1"/>
    </row>
    <row r="13" spans="1:11" ht="26" customHeight="1" x14ac:dyDescent="0.3">
      <c r="A13" s="86" t="s">
        <v>57</v>
      </c>
      <c r="B13" s="87"/>
      <c r="C13" s="87"/>
      <c r="D13" s="87"/>
      <c r="E13" s="1"/>
    </row>
    <row r="14" spans="1:11" ht="26" customHeight="1" x14ac:dyDescent="0.3">
      <c r="A14" s="87"/>
      <c r="B14" s="87"/>
      <c r="C14" s="87"/>
      <c r="D14" s="87"/>
      <c r="E14" s="1"/>
    </row>
    <row r="15" spans="1:11" ht="26" customHeight="1" x14ac:dyDescent="0.3">
      <c r="A15" s="1"/>
      <c r="B15" s="1"/>
      <c r="C15" s="1"/>
      <c r="D15" s="1"/>
      <c r="E15" s="1"/>
    </row>
    <row r="16" spans="1:11" ht="26" customHeight="1" x14ac:dyDescent="0.3">
      <c r="A16" s="1"/>
      <c r="B16" s="89" t="s">
        <v>134</v>
      </c>
      <c r="C16" s="89"/>
      <c r="D16" s="1"/>
      <c r="E16" s="1"/>
    </row>
    <row r="17" spans="1:5" ht="26" customHeight="1" x14ac:dyDescent="0.3">
      <c r="A17" s="1"/>
      <c r="B17" s="52" t="s">
        <v>50</v>
      </c>
      <c r="C17" s="51">
        <f>COUNTIF(Diagnóstico!$F$11:$F$35,"Alta")</f>
        <v>0</v>
      </c>
      <c r="D17" s="1"/>
      <c r="E17" s="1"/>
    </row>
    <row r="18" spans="1:5" ht="26" customHeight="1" x14ac:dyDescent="0.3">
      <c r="A18" s="1"/>
      <c r="B18" s="52" t="s">
        <v>52</v>
      </c>
      <c r="C18" s="51">
        <f>COUNTIF(Diagnóstico!$F$11:$F$35,"Media")</f>
        <v>0</v>
      </c>
      <c r="D18" s="1"/>
      <c r="E18" s="1"/>
    </row>
    <row r="19" spans="1:5" ht="26" customHeight="1" x14ac:dyDescent="0.3">
      <c r="A19" s="1"/>
      <c r="B19" s="52" t="s">
        <v>54</v>
      </c>
      <c r="C19" s="51">
        <f>COUNTIF(Diagnóstico!$F$11:$F$35,"Baja")</f>
        <v>0</v>
      </c>
      <c r="D19" s="1"/>
      <c r="E19" s="1"/>
    </row>
    <row r="21" spans="1:5" ht="17" x14ac:dyDescent="0.2">
      <c r="B21" s="39" t="s">
        <v>229</v>
      </c>
      <c r="C21" s="39"/>
      <c r="D21" s="39"/>
      <c r="E21" s="39"/>
    </row>
    <row r="22" spans="1:5" ht="17" x14ac:dyDescent="0.2">
      <c r="B22" s="39" t="s">
        <v>135</v>
      </c>
      <c r="C22" s="39"/>
      <c r="D22" s="39"/>
      <c r="E22" s="39"/>
    </row>
    <row r="23" spans="1:5" ht="17" x14ac:dyDescent="0.2">
      <c r="B23" s="39" t="s">
        <v>136</v>
      </c>
      <c r="C23" s="39"/>
      <c r="D23" s="39"/>
      <c r="E23" s="39"/>
    </row>
    <row r="24" spans="1:5" ht="17" x14ac:dyDescent="0.2">
      <c r="B24" s="39"/>
      <c r="C24" s="39"/>
      <c r="D24" s="39"/>
      <c r="E24" s="39"/>
    </row>
    <row r="25" spans="1:5" ht="17" x14ac:dyDescent="0.2">
      <c r="B25" s="39" t="s">
        <v>137</v>
      </c>
      <c r="C25" s="39"/>
      <c r="D25" s="39"/>
      <c r="E25" s="39"/>
    </row>
    <row r="26" spans="1:5" ht="17" x14ac:dyDescent="0.2">
      <c r="B26" s="39" t="s">
        <v>138</v>
      </c>
      <c r="C26" s="39">
        <f>COUNTBLANK(Diagnóstico!$D$11:$D$35)</f>
        <v>25</v>
      </c>
      <c r="D26" s="39"/>
      <c r="E26" s="39"/>
    </row>
    <row r="27" spans="1:5" ht="17" x14ac:dyDescent="0.2">
      <c r="B27" s="39" t="s">
        <v>139</v>
      </c>
      <c r="C27" s="39">
        <f>COUNTIF(Diagnóstico!$G$11:$G$35,"REVISAR")</f>
        <v>25</v>
      </c>
      <c r="D27" s="39"/>
      <c r="E27" s="39"/>
    </row>
    <row r="28" spans="1:5" ht="17" x14ac:dyDescent="0.2">
      <c r="B28" s="39" t="s">
        <v>140</v>
      </c>
      <c r="C28" s="39" t="str">
        <f>IF(C26+C27=0,"OK","REVISAR")</f>
        <v>REVISAR</v>
      </c>
      <c r="D28" s="39"/>
      <c r="E28" s="39"/>
    </row>
    <row r="29" spans="1:5" ht="17" x14ac:dyDescent="0.2">
      <c r="B29" s="39" t="s">
        <v>141</v>
      </c>
      <c r="C29" s="39" t="s">
        <v>142</v>
      </c>
      <c r="D29" s="39"/>
      <c r="E29" s="39"/>
    </row>
    <row r="30" spans="1:5" ht="17" x14ac:dyDescent="0.2">
      <c r="B30" s="39"/>
      <c r="C30" s="39"/>
      <c r="D30" s="39"/>
      <c r="E30" s="39"/>
    </row>
    <row r="31" spans="1:5" ht="17" x14ac:dyDescent="0.2">
      <c r="B31" s="39" t="s">
        <v>143</v>
      </c>
      <c r="C31" s="39" t="s">
        <v>144</v>
      </c>
      <c r="D31" s="39"/>
      <c r="E31" s="39"/>
    </row>
    <row r="32" spans="1:5" ht="17" x14ac:dyDescent="0.2">
      <c r="B32" s="39" t="s">
        <v>145</v>
      </c>
      <c r="C32" s="39" t="s">
        <v>146</v>
      </c>
      <c r="D32" s="39"/>
      <c r="E32" s="39"/>
    </row>
    <row r="33" spans="2:5" ht="17" x14ac:dyDescent="0.2">
      <c r="B33" s="39" t="s">
        <v>147</v>
      </c>
      <c r="C33" s="39" t="s">
        <v>148</v>
      </c>
      <c r="D33" s="39"/>
      <c r="E33" s="39"/>
    </row>
  </sheetData>
  <mergeCells count="3">
    <mergeCell ref="A13:D14"/>
    <mergeCell ref="A1:K1"/>
    <mergeCell ref="B16:C16"/>
  </mergeCells>
  <conditionalFormatting sqref="C28">
    <cfRule type="expression" dxfId="1" priority="1">
      <formula>$C28="OK"</formula>
    </cfRule>
    <cfRule type="expression" dxfId="0" priority="2">
      <formula>$C28="REVISAR"</formula>
    </cfRule>
  </conditionalFormatting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showGridLines="0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5" x14ac:dyDescent="0.2"/>
  <cols>
    <col min="1" max="1" width="16" customWidth="1"/>
    <col min="2" max="2" width="32.5" customWidth="1"/>
    <col min="3" max="3" width="76" customWidth="1"/>
    <col min="4" max="4" width="64.33203125" customWidth="1"/>
  </cols>
  <sheetData>
    <row r="1" spans="1:4" ht="46" customHeight="1" x14ac:dyDescent="0.2">
      <c r="A1" s="74" t="s">
        <v>232</v>
      </c>
      <c r="B1" s="75"/>
      <c r="C1" s="75"/>
      <c r="D1" s="75"/>
    </row>
    <row r="2" spans="1:4" ht="24" customHeight="1" x14ac:dyDescent="0.3">
      <c r="A2" s="2"/>
      <c r="B2" s="2"/>
      <c r="C2" s="2"/>
      <c r="D2" s="2"/>
    </row>
    <row r="3" spans="1:4" ht="29" customHeight="1" x14ac:dyDescent="0.2">
      <c r="A3" s="34" t="s">
        <v>149</v>
      </c>
      <c r="B3" s="34" t="s">
        <v>131</v>
      </c>
      <c r="C3" s="34" t="s">
        <v>150</v>
      </c>
      <c r="D3" s="34" t="s">
        <v>151</v>
      </c>
    </row>
    <row r="4" spans="1:4" s="6" customFormat="1" ht="50" customHeight="1" x14ac:dyDescent="0.2">
      <c r="A4" s="43" t="s">
        <v>152</v>
      </c>
      <c r="B4" s="44" t="s">
        <v>153</v>
      </c>
      <c r="C4" s="44" t="s">
        <v>154</v>
      </c>
      <c r="D4" s="45" t="s">
        <v>155</v>
      </c>
    </row>
    <row r="5" spans="1:4" s="6" customFormat="1" ht="50" customHeight="1" x14ac:dyDescent="0.2">
      <c r="A5" s="43" t="s">
        <v>156</v>
      </c>
      <c r="B5" s="44" t="s">
        <v>157</v>
      </c>
      <c r="C5" s="44" t="s">
        <v>158</v>
      </c>
      <c r="D5" s="45" t="s">
        <v>159</v>
      </c>
    </row>
    <row r="6" spans="1:4" s="6" customFormat="1" ht="75" customHeight="1" x14ac:dyDescent="0.2">
      <c r="A6" s="43" t="s">
        <v>160</v>
      </c>
      <c r="B6" s="44" t="s">
        <v>161</v>
      </c>
      <c r="C6" s="44" t="s">
        <v>162</v>
      </c>
      <c r="D6" s="45" t="s">
        <v>163</v>
      </c>
    </row>
    <row r="7" spans="1:4" s="6" customFormat="1" ht="50" customHeight="1" x14ac:dyDescent="0.2">
      <c r="A7" s="43" t="s">
        <v>164</v>
      </c>
      <c r="B7" s="44" t="s">
        <v>165</v>
      </c>
      <c r="C7" s="44" t="s">
        <v>166</v>
      </c>
      <c r="D7" s="45" t="s">
        <v>167</v>
      </c>
    </row>
    <row r="8" spans="1:4" s="6" customFormat="1" ht="50" customHeight="1" x14ac:dyDescent="0.2">
      <c r="A8" s="43" t="s">
        <v>168</v>
      </c>
      <c r="B8" s="44" t="s">
        <v>169</v>
      </c>
      <c r="C8" s="44" t="s">
        <v>170</v>
      </c>
      <c r="D8" s="45" t="s">
        <v>171</v>
      </c>
    </row>
    <row r="9" spans="1:4" ht="24" customHeight="1" x14ac:dyDescent="0.3">
      <c r="A9" s="2"/>
      <c r="B9" s="2"/>
      <c r="C9" s="2"/>
      <c r="D9" s="2"/>
    </row>
    <row r="10" spans="1:4" ht="24" customHeight="1" x14ac:dyDescent="0.3">
      <c r="A10" s="4" t="s">
        <v>147</v>
      </c>
      <c r="B10" s="2"/>
      <c r="C10" s="2"/>
      <c r="D10" s="2"/>
    </row>
    <row r="11" spans="1:4" x14ac:dyDescent="0.2">
      <c r="A11" s="90" t="s">
        <v>172</v>
      </c>
      <c r="B11" s="91"/>
      <c r="C11" s="91"/>
      <c r="D11" s="91"/>
    </row>
    <row r="12" spans="1:4" ht="34" customHeight="1" x14ac:dyDescent="0.2">
      <c r="A12" s="91"/>
      <c r="B12" s="91"/>
      <c r="C12" s="91"/>
      <c r="D12" s="91"/>
    </row>
  </sheetData>
  <mergeCells count="2">
    <mergeCell ref="A1:D1"/>
    <mergeCell ref="A11:D1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showGridLines="0" zoomScaleNormal="100" workbookViewId="0">
      <pane ySplit="3" topLeftCell="A4" activePane="bottomLeft" state="frozen"/>
      <selection pane="bottomLeft" activeCell="A2" sqref="A2"/>
    </sheetView>
  </sheetViews>
  <sheetFormatPr baseColWidth="10" defaultColWidth="8.83203125" defaultRowHeight="15" x14ac:dyDescent="0.2"/>
  <cols>
    <col min="1" max="1" width="17.1640625" customWidth="1"/>
    <col min="2" max="2" width="13" customWidth="1"/>
    <col min="3" max="3" width="75" customWidth="1"/>
    <col min="4" max="4" width="34.6640625" customWidth="1"/>
    <col min="5" max="5" width="67" customWidth="1"/>
    <col min="6" max="6" width="70.33203125" customWidth="1"/>
  </cols>
  <sheetData>
    <row r="1" spans="1:6" ht="41" customHeight="1" x14ac:dyDescent="0.2">
      <c r="A1" s="88" t="s">
        <v>233</v>
      </c>
      <c r="B1" s="92"/>
      <c r="C1" s="92"/>
      <c r="D1" s="92"/>
      <c r="E1" s="92"/>
      <c r="F1" s="92"/>
    </row>
    <row r="2" spans="1:6" ht="24" customHeight="1" x14ac:dyDescent="0.3">
      <c r="A2" s="2"/>
      <c r="B2" s="2"/>
      <c r="C2" s="2"/>
      <c r="D2" s="2"/>
      <c r="E2" s="2"/>
      <c r="F2" s="2"/>
    </row>
    <row r="3" spans="1:6" ht="30" customHeight="1" x14ac:dyDescent="0.2">
      <c r="A3" s="34" t="s">
        <v>66</v>
      </c>
      <c r="B3" s="34" t="s">
        <v>67</v>
      </c>
      <c r="C3" s="34" t="s">
        <v>173</v>
      </c>
      <c r="D3" s="34" t="s">
        <v>174</v>
      </c>
      <c r="E3" s="34" t="s">
        <v>175</v>
      </c>
      <c r="F3" s="34" t="s">
        <v>176</v>
      </c>
    </row>
    <row r="4" spans="1:6" ht="70" customHeight="1" x14ac:dyDescent="0.2">
      <c r="A4" s="53" t="s">
        <v>78</v>
      </c>
      <c r="B4" s="54" t="s">
        <v>120</v>
      </c>
      <c r="C4" s="55" t="s">
        <v>121</v>
      </c>
      <c r="D4" s="55" t="s">
        <v>177</v>
      </c>
      <c r="E4" s="55" t="s">
        <v>178</v>
      </c>
      <c r="F4" s="55" t="s">
        <v>179</v>
      </c>
    </row>
    <row r="5" spans="1:6" ht="70" customHeight="1" x14ac:dyDescent="0.2">
      <c r="A5" s="53" t="s">
        <v>78</v>
      </c>
      <c r="B5" s="54" t="s">
        <v>108</v>
      </c>
      <c r="C5" s="55" t="s">
        <v>109</v>
      </c>
      <c r="D5" s="55" t="s">
        <v>180</v>
      </c>
      <c r="E5" s="55" t="s">
        <v>181</v>
      </c>
      <c r="F5" s="55" t="s">
        <v>179</v>
      </c>
    </row>
    <row r="6" spans="1:6" ht="70" customHeight="1" x14ac:dyDescent="0.2">
      <c r="A6" s="53" t="s">
        <v>78</v>
      </c>
      <c r="B6" s="54" t="s">
        <v>102</v>
      </c>
      <c r="C6" s="55" t="s">
        <v>103</v>
      </c>
      <c r="D6" s="55" t="s">
        <v>182</v>
      </c>
      <c r="E6" s="55" t="s">
        <v>183</v>
      </c>
      <c r="F6" s="55" t="s">
        <v>179</v>
      </c>
    </row>
    <row r="7" spans="1:6" ht="70" customHeight="1" x14ac:dyDescent="0.2">
      <c r="A7" s="53" t="s">
        <v>78</v>
      </c>
      <c r="B7" s="54" t="s">
        <v>79</v>
      </c>
      <c r="C7" s="55" t="s">
        <v>80</v>
      </c>
      <c r="D7" s="55" t="s">
        <v>184</v>
      </c>
      <c r="E7" s="55" t="s">
        <v>185</v>
      </c>
      <c r="F7" s="55" t="s">
        <v>179</v>
      </c>
    </row>
    <row r="8" spans="1:6" ht="70" customHeight="1" x14ac:dyDescent="0.2">
      <c r="A8" s="53" t="s">
        <v>78</v>
      </c>
      <c r="B8" s="54" t="s">
        <v>110</v>
      </c>
      <c r="C8" s="55" t="s">
        <v>111</v>
      </c>
      <c r="D8" s="55" t="s">
        <v>186</v>
      </c>
      <c r="E8" s="55" t="s">
        <v>187</v>
      </c>
      <c r="F8" s="55" t="s">
        <v>179</v>
      </c>
    </row>
    <row r="9" spans="1:6" ht="70" customHeight="1" x14ac:dyDescent="0.2">
      <c r="A9" s="46" t="s">
        <v>81</v>
      </c>
      <c r="B9" s="47" t="s">
        <v>82</v>
      </c>
      <c r="C9" s="48" t="s">
        <v>83</v>
      </c>
      <c r="D9" s="48" t="s">
        <v>188</v>
      </c>
      <c r="E9" s="48" t="s">
        <v>189</v>
      </c>
      <c r="F9" s="48" t="s">
        <v>179</v>
      </c>
    </row>
    <row r="10" spans="1:6" ht="70" customHeight="1" x14ac:dyDescent="0.2">
      <c r="A10" s="46" t="s">
        <v>81</v>
      </c>
      <c r="B10" s="47" t="s">
        <v>98</v>
      </c>
      <c r="C10" s="48" t="s">
        <v>99</v>
      </c>
      <c r="D10" s="48" t="s">
        <v>190</v>
      </c>
      <c r="E10" s="48" t="s">
        <v>191</v>
      </c>
      <c r="F10" s="48" t="s">
        <v>179</v>
      </c>
    </row>
    <row r="11" spans="1:6" ht="70" customHeight="1" x14ac:dyDescent="0.2">
      <c r="A11" s="46" t="s">
        <v>81</v>
      </c>
      <c r="B11" s="47" t="s">
        <v>84</v>
      </c>
      <c r="C11" s="48" t="s">
        <v>85</v>
      </c>
      <c r="D11" s="48" t="s">
        <v>192</v>
      </c>
      <c r="E11" s="48" t="s">
        <v>193</v>
      </c>
      <c r="F11" s="48" t="s">
        <v>179</v>
      </c>
    </row>
    <row r="12" spans="1:6" ht="70" customHeight="1" x14ac:dyDescent="0.2">
      <c r="A12" s="46" t="s">
        <v>81</v>
      </c>
      <c r="B12" s="47" t="s">
        <v>106</v>
      </c>
      <c r="C12" s="48" t="s">
        <v>107</v>
      </c>
      <c r="D12" s="48" t="s">
        <v>194</v>
      </c>
      <c r="E12" s="48" t="s">
        <v>195</v>
      </c>
      <c r="F12" s="48" t="s">
        <v>179</v>
      </c>
    </row>
    <row r="13" spans="1:6" ht="70" customHeight="1" x14ac:dyDescent="0.2">
      <c r="A13" s="46" t="s">
        <v>81</v>
      </c>
      <c r="B13" s="47" t="s">
        <v>92</v>
      </c>
      <c r="C13" s="48" t="s">
        <v>93</v>
      </c>
      <c r="D13" s="48" t="s">
        <v>196</v>
      </c>
      <c r="E13" s="48" t="s">
        <v>197</v>
      </c>
      <c r="F13" s="48" t="s">
        <v>179</v>
      </c>
    </row>
    <row r="14" spans="1:6" ht="70" customHeight="1" x14ac:dyDescent="0.2">
      <c r="A14" s="53" t="s">
        <v>89</v>
      </c>
      <c r="B14" s="54" t="s">
        <v>100</v>
      </c>
      <c r="C14" s="55" t="s">
        <v>101</v>
      </c>
      <c r="D14" s="55" t="s">
        <v>198</v>
      </c>
      <c r="E14" s="55" t="s">
        <v>199</v>
      </c>
      <c r="F14" s="55" t="s">
        <v>179</v>
      </c>
    </row>
    <row r="15" spans="1:6" ht="70" customHeight="1" x14ac:dyDescent="0.2">
      <c r="A15" s="53" t="s">
        <v>89</v>
      </c>
      <c r="B15" s="54" t="s">
        <v>90</v>
      </c>
      <c r="C15" s="55" t="s">
        <v>91</v>
      </c>
      <c r="D15" s="55" t="s">
        <v>200</v>
      </c>
      <c r="E15" s="55" t="s">
        <v>201</v>
      </c>
      <c r="F15" s="55" t="s">
        <v>179</v>
      </c>
    </row>
    <row r="16" spans="1:6" ht="70" customHeight="1" x14ac:dyDescent="0.2">
      <c r="A16" s="53" t="s">
        <v>89</v>
      </c>
      <c r="B16" s="54" t="s">
        <v>116</v>
      </c>
      <c r="C16" s="55" t="s">
        <v>117</v>
      </c>
      <c r="D16" s="55" t="s">
        <v>202</v>
      </c>
      <c r="E16" s="55" t="s">
        <v>203</v>
      </c>
      <c r="F16" s="55" t="s">
        <v>179</v>
      </c>
    </row>
    <row r="17" spans="1:6" ht="70" customHeight="1" x14ac:dyDescent="0.2">
      <c r="A17" s="53" t="s">
        <v>89</v>
      </c>
      <c r="B17" s="54" t="s">
        <v>126</v>
      </c>
      <c r="C17" s="55" t="s">
        <v>127</v>
      </c>
      <c r="D17" s="55" t="s">
        <v>204</v>
      </c>
      <c r="E17" s="55" t="s">
        <v>205</v>
      </c>
      <c r="F17" s="55" t="s">
        <v>179</v>
      </c>
    </row>
    <row r="18" spans="1:6" ht="70" customHeight="1" x14ac:dyDescent="0.2">
      <c r="A18" s="53" t="s">
        <v>89</v>
      </c>
      <c r="B18" s="54" t="s">
        <v>104</v>
      </c>
      <c r="C18" s="55" t="s">
        <v>105</v>
      </c>
      <c r="D18" s="55" t="s">
        <v>206</v>
      </c>
      <c r="E18" s="55" t="s">
        <v>207</v>
      </c>
      <c r="F18" s="55" t="s">
        <v>179</v>
      </c>
    </row>
    <row r="19" spans="1:6" ht="70" customHeight="1" x14ac:dyDescent="0.2">
      <c r="A19" s="46" t="s">
        <v>86</v>
      </c>
      <c r="B19" s="47" t="s">
        <v>112</v>
      </c>
      <c r="C19" s="48" t="s">
        <v>113</v>
      </c>
      <c r="D19" s="48" t="s">
        <v>208</v>
      </c>
      <c r="E19" s="48" t="s">
        <v>209</v>
      </c>
      <c r="F19" s="48" t="s">
        <v>179</v>
      </c>
    </row>
    <row r="20" spans="1:6" ht="70" customHeight="1" x14ac:dyDescent="0.2">
      <c r="A20" s="46" t="s">
        <v>86</v>
      </c>
      <c r="B20" s="47" t="s">
        <v>118</v>
      </c>
      <c r="C20" s="48" t="s">
        <v>119</v>
      </c>
      <c r="D20" s="48" t="s">
        <v>210</v>
      </c>
      <c r="E20" s="48" t="s">
        <v>211</v>
      </c>
      <c r="F20" s="48" t="s">
        <v>179</v>
      </c>
    </row>
    <row r="21" spans="1:6" ht="70" customHeight="1" x14ac:dyDescent="0.2">
      <c r="A21" s="46" t="s">
        <v>86</v>
      </c>
      <c r="B21" s="47" t="s">
        <v>94</v>
      </c>
      <c r="C21" s="48" t="s">
        <v>95</v>
      </c>
      <c r="D21" s="48" t="s">
        <v>212</v>
      </c>
      <c r="E21" s="48" t="s">
        <v>213</v>
      </c>
      <c r="F21" s="48" t="s">
        <v>179</v>
      </c>
    </row>
    <row r="22" spans="1:6" ht="70" customHeight="1" x14ac:dyDescent="0.2">
      <c r="A22" s="46" t="s">
        <v>86</v>
      </c>
      <c r="B22" s="47" t="s">
        <v>124</v>
      </c>
      <c r="C22" s="48" t="s">
        <v>125</v>
      </c>
      <c r="D22" s="48" t="s">
        <v>214</v>
      </c>
      <c r="E22" s="48" t="s">
        <v>215</v>
      </c>
      <c r="F22" s="48" t="s">
        <v>179</v>
      </c>
    </row>
    <row r="23" spans="1:6" ht="70" customHeight="1" x14ac:dyDescent="0.2">
      <c r="A23" s="46" t="s">
        <v>86</v>
      </c>
      <c r="B23" s="47" t="s">
        <v>87</v>
      </c>
      <c r="C23" s="48" t="s">
        <v>88</v>
      </c>
      <c r="D23" s="48" t="s">
        <v>216</v>
      </c>
      <c r="E23" s="48" t="s">
        <v>217</v>
      </c>
      <c r="F23" s="48" t="s">
        <v>179</v>
      </c>
    </row>
    <row r="24" spans="1:6" ht="70" customHeight="1" x14ac:dyDescent="0.2">
      <c r="A24" s="53" t="s">
        <v>75</v>
      </c>
      <c r="B24" s="54" t="s">
        <v>114</v>
      </c>
      <c r="C24" s="55" t="s">
        <v>115</v>
      </c>
      <c r="D24" s="55" t="s">
        <v>218</v>
      </c>
      <c r="E24" s="55" t="s">
        <v>219</v>
      </c>
      <c r="F24" s="55" t="s">
        <v>179</v>
      </c>
    </row>
    <row r="25" spans="1:6" ht="70" customHeight="1" x14ac:dyDescent="0.2">
      <c r="A25" s="53" t="s">
        <v>75</v>
      </c>
      <c r="B25" s="54" t="s">
        <v>122</v>
      </c>
      <c r="C25" s="55" t="s">
        <v>123</v>
      </c>
      <c r="D25" s="55" t="s">
        <v>220</v>
      </c>
      <c r="E25" s="55" t="s">
        <v>221</v>
      </c>
      <c r="F25" s="55" t="s">
        <v>179</v>
      </c>
    </row>
    <row r="26" spans="1:6" ht="70" customHeight="1" x14ac:dyDescent="0.2">
      <c r="A26" s="53" t="s">
        <v>75</v>
      </c>
      <c r="B26" s="54" t="s">
        <v>76</v>
      </c>
      <c r="C26" s="55" t="s">
        <v>77</v>
      </c>
      <c r="D26" s="55" t="s">
        <v>222</v>
      </c>
      <c r="E26" s="55" t="s">
        <v>223</v>
      </c>
      <c r="F26" s="55" t="s">
        <v>179</v>
      </c>
    </row>
    <row r="27" spans="1:6" ht="70" customHeight="1" x14ac:dyDescent="0.2">
      <c r="A27" s="53" t="s">
        <v>75</v>
      </c>
      <c r="B27" s="54" t="s">
        <v>128</v>
      </c>
      <c r="C27" s="55" t="s">
        <v>129</v>
      </c>
      <c r="D27" s="55" t="s">
        <v>224</v>
      </c>
      <c r="E27" s="55" t="s">
        <v>225</v>
      </c>
      <c r="F27" s="55" t="s">
        <v>179</v>
      </c>
    </row>
    <row r="28" spans="1:6" ht="70" customHeight="1" x14ac:dyDescent="0.2">
      <c r="A28" s="56" t="s">
        <v>75</v>
      </c>
      <c r="B28" s="57" t="s">
        <v>96</v>
      </c>
      <c r="C28" s="58" t="s">
        <v>97</v>
      </c>
      <c r="D28" s="58" t="s">
        <v>226</v>
      </c>
      <c r="E28" s="58" t="s">
        <v>227</v>
      </c>
      <c r="F28" s="58" t="s">
        <v>179</v>
      </c>
    </row>
  </sheetData>
  <autoFilter ref="A3:F28" xr:uid="{00000000-0009-0000-0000-000004000000}"/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2"/>
  <sheetViews>
    <sheetView showGridLines="0" workbookViewId="0">
      <pane ySplit="1" topLeftCell="A2" activePane="bottomLeft" state="frozen"/>
      <selection pane="bottomLeft" activeCell="A11" sqref="A11"/>
    </sheetView>
  </sheetViews>
  <sheetFormatPr baseColWidth="10" defaultColWidth="8.83203125" defaultRowHeight="15" x14ac:dyDescent="0.2"/>
  <cols>
    <col min="1" max="1" width="30.5" customWidth="1"/>
    <col min="2" max="2" width="168" customWidth="1"/>
    <col min="3" max="5" width="20" customWidth="1"/>
  </cols>
  <sheetData>
    <row r="1" spans="1:4" ht="37" customHeight="1" x14ac:dyDescent="0.2">
      <c r="A1" s="74" t="s">
        <v>234</v>
      </c>
      <c r="B1" s="75"/>
      <c r="C1" s="75"/>
      <c r="D1" s="75"/>
    </row>
    <row r="2" spans="1:4" ht="24" customHeight="1" x14ac:dyDescent="0.3">
      <c r="A2" s="2"/>
      <c r="B2" s="2"/>
    </row>
    <row r="3" spans="1:4" ht="50" customHeight="1" x14ac:dyDescent="0.25">
      <c r="A3" s="71" t="s">
        <v>0</v>
      </c>
      <c r="B3" s="65" t="s">
        <v>1</v>
      </c>
    </row>
    <row r="4" spans="1:4" ht="50" customHeight="1" x14ac:dyDescent="0.25">
      <c r="A4" s="72" t="s">
        <v>2</v>
      </c>
      <c r="B4" s="64" t="s">
        <v>3</v>
      </c>
    </row>
    <row r="5" spans="1:4" ht="25" customHeight="1" x14ac:dyDescent="0.25">
      <c r="A5" s="72" t="s">
        <v>4</v>
      </c>
      <c r="B5" s="64" t="s">
        <v>5</v>
      </c>
    </row>
    <row r="6" spans="1:4" ht="25" customHeight="1" x14ac:dyDescent="0.25">
      <c r="A6" s="72" t="s">
        <v>6</v>
      </c>
      <c r="B6" s="64" t="s">
        <v>7</v>
      </c>
    </row>
    <row r="7" spans="1:4" ht="25" customHeight="1" x14ac:dyDescent="0.25">
      <c r="A7" s="72" t="s">
        <v>8</v>
      </c>
      <c r="B7" s="64" t="s">
        <v>9</v>
      </c>
    </row>
    <row r="8" spans="1:4" ht="25" customHeight="1" x14ac:dyDescent="0.25">
      <c r="A8" s="72" t="s">
        <v>10</v>
      </c>
      <c r="B8" s="64" t="s">
        <v>11</v>
      </c>
    </row>
    <row r="9" spans="1:4" ht="25" customHeight="1" x14ac:dyDescent="0.25">
      <c r="A9" s="72" t="s">
        <v>12</v>
      </c>
      <c r="B9" s="64" t="s">
        <v>13</v>
      </c>
    </row>
    <row r="10" spans="1:4" ht="25" customHeight="1" x14ac:dyDescent="0.25">
      <c r="A10" s="72" t="s">
        <v>14</v>
      </c>
      <c r="B10" s="64" t="s">
        <v>15</v>
      </c>
    </row>
    <row r="11" spans="1:4" ht="50" customHeight="1" x14ac:dyDescent="0.25">
      <c r="A11" s="72" t="s">
        <v>16</v>
      </c>
      <c r="B11" s="64" t="s">
        <v>17</v>
      </c>
    </row>
    <row r="12" spans="1:4" ht="50" customHeight="1" x14ac:dyDescent="0.25">
      <c r="A12" s="72" t="s">
        <v>18</v>
      </c>
      <c r="B12" s="64" t="s">
        <v>19</v>
      </c>
    </row>
    <row r="13" spans="1:4" ht="50" customHeight="1" x14ac:dyDescent="0.25">
      <c r="A13" s="72" t="s">
        <v>20</v>
      </c>
      <c r="B13" s="64" t="s">
        <v>21</v>
      </c>
    </row>
    <row r="14" spans="1:4" ht="25" customHeight="1" x14ac:dyDescent="0.25">
      <c r="A14" s="73" t="s">
        <v>22</v>
      </c>
      <c r="B14" s="70" t="s">
        <v>23</v>
      </c>
    </row>
    <row r="15" spans="1:4" ht="40" customHeight="1" x14ac:dyDescent="0.3">
      <c r="A15" s="71" t="s">
        <v>24</v>
      </c>
      <c r="B15" s="67"/>
    </row>
    <row r="16" spans="1:4" ht="40" customHeight="1" x14ac:dyDescent="0.25">
      <c r="A16" s="72" t="s">
        <v>25</v>
      </c>
      <c r="B16" s="68" t="s">
        <v>26</v>
      </c>
    </row>
    <row r="17" spans="1:2" ht="40" customHeight="1" x14ac:dyDescent="0.25">
      <c r="A17" s="72" t="s">
        <v>27</v>
      </c>
      <c r="B17" s="68" t="s">
        <v>28</v>
      </c>
    </row>
    <row r="18" spans="1:2" ht="40" customHeight="1" x14ac:dyDescent="0.25">
      <c r="A18" s="72" t="s">
        <v>29</v>
      </c>
      <c r="B18" s="68" t="s">
        <v>30</v>
      </c>
    </row>
    <row r="19" spans="1:2" ht="40" customHeight="1" x14ac:dyDescent="0.25">
      <c r="A19" s="73" t="s">
        <v>31</v>
      </c>
      <c r="B19" s="69" t="s">
        <v>32</v>
      </c>
    </row>
    <row r="20" spans="1:2" ht="24" customHeight="1" x14ac:dyDescent="0.3">
      <c r="A20" s="66"/>
      <c r="B20" s="2"/>
    </row>
    <row r="21" spans="1:2" ht="24" customHeight="1" x14ac:dyDescent="0.3">
      <c r="A21" s="2"/>
      <c r="B21" s="2"/>
    </row>
    <row r="22" spans="1:2" ht="24" customHeight="1" x14ac:dyDescent="0.3">
      <c r="A22" s="2"/>
      <c r="B22" s="2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Instrucciones</vt:lpstr>
      <vt:lpstr>Diagnóstico</vt:lpstr>
      <vt:lpstr>Dashboard</vt:lpstr>
      <vt:lpstr>Interpretación</vt:lpstr>
      <vt:lpstr>Banco de ítems</vt:lpstr>
      <vt:lpstr>Formulario 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Arturo Navarrete Fernández NAFA590429-645</cp:lastModifiedBy>
  <dcterms:created xsi:type="dcterms:W3CDTF">2026-09-21T00:01:52Z</dcterms:created>
  <dcterms:modified xsi:type="dcterms:W3CDTF">2026-09-22T01:59:32Z</dcterms:modified>
</cp:coreProperties>
</file>